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50" windowHeight="6195" tabRatio="645" firstSheet="1" activeTab="4"/>
  </bookViews>
  <sheets>
    <sheet name="23区基準比較" sheetId="1" r:id="rId1"/>
    <sheet name="就学援助推移Ｇ" sheetId="2" r:id="rId2"/>
    <sheet name="受給率" sheetId="3" r:id="rId3"/>
    <sheet name="全体推移" sheetId="4" r:id="rId4"/>
    <sheet name="需給率推移グラフ" sheetId="5" r:id="rId5"/>
    <sheet name="目黒区推移" sheetId="6" r:id="rId6"/>
    <sheet name="受給者急増グラフ" sheetId="7" r:id="rId7"/>
    <sheet name="１．０以下" sheetId="8" r:id="rId8"/>
    <sheet name="所得倍率" sheetId="9" r:id="rId9"/>
    <sheet name="Sheet5" sheetId="10" r:id="rId10"/>
  </sheets>
  <definedNames/>
  <calcPr fullCalcOnLoad="1"/>
</workbook>
</file>

<file path=xl/sharedStrings.xml><?xml version="1.0" encoding="utf-8"?>
<sst xmlns="http://schemas.openxmlformats.org/spreadsheetml/2006/main" count="139" uniqueCount="84">
  <si>
    <t>就学援助基準の23区調査</t>
  </si>
  <si>
    <t>就学援助の実績推移</t>
  </si>
  <si>
    <t>小・要保護</t>
  </si>
  <si>
    <t>中・要保護</t>
  </si>
  <si>
    <t>計・要保護</t>
  </si>
  <si>
    <t>小・準要保護</t>
  </si>
  <si>
    <t>中・準要保護</t>
  </si>
  <si>
    <t>計・準要保護</t>
  </si>
  <si>
    <t>1994年</t>
  </si>
  <si>
    <t>1995年</t>
  </si>
  <si>
    <t>1996年</t>
  </si>
  <si>
    <t>1997年</t>
  </si>
  <si>
    <t>1998年</t>
  </si>
  <si>
    <t>1999年</t>
  </si>
  <si>
    <t>要・準要計</t>
  </si>
  <si>
    <t>就学援助の実績推移</t>
  </si>
  <si>
    <t>2000年</t>
  </si>
  <si>
    <t>2001年</t>
  </si>
  <si>
    <t>1994年</t>
  </si>
  <si>
    <t>2002年</t>
  </si>
  <si>
    <t>2003年</t>
  </si>
  <si>
    <t>就学援助費認定における所得倍率推移</t>
  </si>
  <si>
    <t>１９９６年度</t>
  </si>
  <si>
    <t>１９９７年度</t>
  </si>
  <si>
    <t>１９９８年度</t>
  </si>
  <si>
    <t>１９９９年度</t>
  </si>
  <si>
    <t>２０００年度</t>
  </si>
  <si>
    <t>２００１年度</t>
  </si>
  <si>
    <t>２００２年度</t>
  </si>
  <si>
    <t>小学校</t>
  </si>
  <si>
    <t>準要保護</t>
  </si>
  <si>
    <t>所得倍率</t>
  </si>
  <si>
    <t>１．０未満</t>
  </si>
  <si>
    <t>１．０以上１．１未満</t>
  </si>
  <si>
    <t>１．１以上１．２以下</t>
  </si>
  <si>
    <t>計</t>
  </si>
  <si>
    <t>生活保護の停止・廃止</t>
  </si>
  <si>
    <t>区民税の非課税</t>
  </si>
  <si>
    <t>区民税の非課税減免</t>
  </si>
  <si>
    <t>個人の事業税の減免</t>
  </si>
  <si>
    <t>固定資産税の減免</t>
  </si>
  <si>
    <t>国民年金保険料の減免</t>
  </si>
  <si>
    <t>国保料の減免・徴収猶予</t>
  </si>
  <si>
    <t>児童扶養手当の支給</t>
  </si>
  <si>
    <t>生活福祉資金の貸付</t>
  </si>
  <si>
    <t>職安登録日雇い労働者</t>
  </si>
  <si>
    <t>職業不安定</t>
  </si>
  <si>
    <t>学校納付金の減免</t>
  </si>
  <si>
    <t>学校納付金の納付状態が悪い等</t>
  </si>
  <si>
    <t>経済的理由による欠席日数が多い</t>
  </si>
  <si>
    <t>要保護</t>
  </si>
  <si>
    <t>うち年度途中で要保護から準要保護に変更</t>
  </si>
  <si>
    <t>うち年度途中で準要保護から要保護に変更</t>
  </si>
  <si>
    <t>準要・要保護計</t>
  </si>
  <si>
    <t>中学校</t>
  </si>
  <si>
    <t>合計</t>
  </si>
  <si>
    <t>小中総合計</t>
  </si>
  <si>
    <t>２００３年度</t>
  </si>
  <si>
    <t>２００４年度</t>
  </si>
  <si>
    <t>中学校所得倍率１．０未満</t>
  </si>
  <si>
    <t>小中合計所得倍率１．０未満</t>
  </si>
  <si>
    <t>準要保護</t>
  </si>
  <si>
    <t>小学校所得倍率１．０未満</t>
  </si>
  <si>
    <t>2004年</t>
  </si>
  <si>
    <t>2005年</t>
  </si>
  <si>
    <t>小要・準要計</t>
  </si>
  <si>
    <t>中要・準要計</t>
  </si>
  <si>
    <t>小学校児童数</t>
  </si>
  <si>
    <t>中学校生徒数</t>
  </si>
  <si>
    <t>受給率％</t>
  </si>
  <si>
    <t>目黒区は低い５区に入る</t>
  </si>
  <si>
    <t>足立</t>
  </si>
  <si>
    <t>％</t>
  </si>
  <si>
    <t>区</t>
  </si>
  <si>
    <t>24~25</t>
  </si>
  <si>
    <t>７～８</t>
  </si>
  <si>
    <t>％台</t>
  </si>
  <si>
    <t>３～４</t>
  </si>
  <si>
    <t>目黒含む</t>
  </si>
  <si>
    <t>マスコミには２３区ランキングは公表していない。</t>
  </si>
  <si>
    <t>理由は、援助基準や収入状況も区ごとに違うため政策</t>
  </si>
  <si>
    <t>的な区の状況まで責任を得ないため、としている。</t>
  </si>
  <si>
    <t>▻目黒区</t>
  </si>
  <si>
    <t>要・準要計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</si>
</sst>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9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b/>
      <sz val="18"/>
      <name val="ＭＳ Ｐゴシック"/>
      <family val="3"/>
    </font>
    <font>
      <b/>
      <i/>
      <sz val="24"/>
      <name val="ＭＳ Ｐゴシック"/>
      <family val="3"/>
    </font>
    <font>
      <b/>
      <i/>
      <sz val="36"/>
      <name val="ＭＳ Ｐゴシック"/>
      <family val="3"/>
    </font>
    <font>
      <b/>
      <i/>
      <sz val="16"/>
      <name val="ＭＳ Ｐゴシック"/>
      <family val="3"/>
    </font>
    <font>
      <b/>
      <i/>
      <sz val="22"/>
      <name val="ＭＳ Ｐゴシック"/>
      <family val="3"/>
    </font>
    <font>
      <b/>
      <sz val="14"/>
      <name val="HG平成丸ｺﾞｼｯｸ体W8"/>
      <family val="3"/>
    </font>
    <font>
      <sz val="14"/>
      <name val="HG平成丸ｺﾞｼｯｸ体W8"/>
      <family val="3"/>
    </font>
    <font>
      <b/>
      <i/>
      <sz val="28"/>
      <name val="ＭＳ Ｐゴシック"/>
      <family val="3"/>
    </font>
    <font>
      <b/>
      <i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5" borderId="1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2" borderId="29" xfId="0" applyFill="1" applyBorder="1" applyAlignment="1">
      <alignment/>
    </xf>
    <xf numFmtId="0" fontId="0" fillId="3" borderId="29" xfId="0" applyFill="1" applyBorder="1" applyAlignment="1">
      <alignment/>
    </xf>
    <xf numFmtId="0" fontId="0" fillId="5" borderId="0" xfId="0" applyFill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30" xfId="0" applyFill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7" xfId="0" applyFill="1" applyBorder="1" applyAlignment="1">
      <alignment/>
    </xf>
    <xf numFmtId="176" fontId="0" fillId="0" borderId="9" xfId="0" applyNumberFormat="1" applyBorder="1" applyAlignment="1">
      <alignment/>
    </xf>
    <xf numFmtId="0" fontId="0" fillId="0" borderId="5" xfId="0" applyFill="1" applyBorder="1" applyAlignment="1">
      <alignment/>
    </xf>
    <xf numFmtId="176" fontId="0" fillId="0" borderId="6" xfId="0" applyNumberFormat="1" applyBorder="1" applyAlignment="1">
      <alignment/>
    </xf>
    <xf numFmtId="10" fontId="0" fillId="5" borderId="7" xfId="0" applyNumberFormat="1" applyFill="1" applyBorder="1" applyAlignment="1">
      <alignment/>
    </xf>
    <xf numFmtId="10" fontId="0" fillId="0" borderId="9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6" borderId="19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ＭＳ Ｐゴシック"/>
                <a:ea typeface="ＭＳ Ｐゴシック"/>
                <a:cs typeface="ＭＳ Ｐゴシック"/>
              </a:rPr>
              <a:t>小中就学援助受給者数
</a:t>
            </a:r>
          </a:p>
        </c:rich>
      </c:tx>
      <c:layout>
        <c:manualLayout>
          <c:xMode val="factor"/>
          <c:yMode val="factor"/>
          <c:x val="-0.0085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3775"/>
          <c:w val="0.9562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'目黒区推移'!$A$9</c:f>
              <c:strCache>
                <c:ptCount val="1"/>
                <c:pt idx="0">
                  <c:v>要・準要計</c:v>
                </c:pt>
              </c:strCache>
            </c:strRef>
          </c:tx>
          <c:spPr>
            <a:ln w="381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381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4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('目黒区推移'!$B$2:$H$2,'目黒区推移'!$I$2,'目黒区推移'!$J$2:$L$2,'目黒区推移'!$M$2)</c:f>
              <c:strCache>
                <c:ptCount val="12"/>
                <c:pt idx="0">
                  <c:v>1994年</c:v>
                </c:pt>
                <c:pt idx="1">
                  <c:v>1995年</c:v>
                </c:pt>
                <c:pt idx="2">
                  <c:v>1996年</c:v>
                </c:pt>
                <c:pt idx="3">
                  <c:v>1997年</c:v>
                </c:pt>
                <c:pt idx="4">
                  <c:v>1998年</c:v>
                </c:pt>
                <c:pt idx="5">
                  <c:v>1999年</c:v>
                </c:pt>
                <c:pt idx="6">
                  <c:v>2000年</c:v>
                </c:pt>
                <c:pt idx="7">
                  <c:v>2001年</c:v>
                </c:pt>
                <c:pt idx="8">
                  <c:v>2002年</c:v>
                </c:pt>
                <c:pt idx="9">
                  <c:v>2003年</c:v>
                </c:pt>
                <c:pt idx="10">
                  <c:v>2004年</c:v>
                </c:pt>
                <c:pt idx="11">
                  <c:v>2005年</c:v>
                </c:pt>
              </c:strCache>
            </c:strRef>
          </c:cat>
          <c:val>
            <c:numRef>
              <c:f>('目黒区推移'!$B$9:$H$9,'目黒区推移'!$I$9,'目黒区推移'!$J$9:$L$9,'目黒区推移'!$M$9)</c:f>
              <c:numCache>
                <c:ptCount val="12"/>
                <c:pt idx="0">
                  <c:v>1044</c:v>
                </c:pt>
                <c:pt idx="1">
                  <c:v>1075</c:v>
                </c:pt>
                <c:pt idx="2">
                  <c:v>1129</c:v>
                </c:pt>
                <c:pt idx="3">
                  <c:v>1221</c:v>
                </c:pt>
                <c:pt idx="4">
                  <c:v>1243</c:v>
                </c:pt>
                <c:pt idx="5">
                  <c:v>1363</c:v>
                </c:pt>
                <c:pt idx="6">
                  <c:v>1447</c:v>
                </c:pt>
                <c:pt idx="7">
                  <c:v>1503</c:v>
                </c:pt>
                <c:pt idx="8">
                  <c:v>1521</c:v>
                </c:pt>
                <c:pt idx="9">
                  <c:v>1513</c:v>
                </c:pt>
                <c:pt idx="10">
                  <c:v>1405</c:v>
                </c:pt>
                <c:pt idx="11">
                  <c:v>1370</c:v>
                </c:pt>
              </c:numCache>
            </c:numRef>
          </c:val>
          <c:smooth val="0"/>
        </c:ser>
        <c:marker val="1"/>
        <c:axId val="38996239"/>
        <c:axId val="15421832"/>
      </c:lineChart>
      <c:catAx>
        <c:axId val="3899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6275"/>
              <c:y val="-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1832"/>
        <c:crosses val="autoZero"/>
        <c:auto val="1"/>
        <c:lblOffset val="100"/>
        <c:noMultiLvlLbl val="0"/>
      </c:catAx>
      <c:valAx>
        <c:axId val="15421832"/>
        <c:scaling>
          <c:orientation val="minMax"/>
          <c:min val="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96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1" u="none" baseline="0">
                <a:latin typeface="ＭＳ Ｐゴシック"/>
                <a:ea typeface="ＭＳ Ｐゴシック"/>
                <a:cs typeface="ＭＳ Ｐゴシック"/>
              </a:rPr>
              <a:t>就学援助の実績</a:t>
            </a:r>
          </a:p>
        </c:rich>
      </c:tx>
      <c:layout>
        <c:manualLayout>
          <c:xMode val="factor"/>
          <c:yMode val="factor"/>
          <c:x val="-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3"/>
          <c:w val="0.842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'目黒区推移'!$A$16</c:f>
              <c:strCache>
                <c:ptCount val="1"/>
                <c:pt idx="0">
                  <c:v>小要・準要計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'目黒区推移'!$B$14:$M$15</c:f>
              <c:multiLvlStrCache>
                <c:ptCount val="12"/>
                <c:lvl>
                  <c:pt idx="0">
                    <c:v>1994年</c:v>
                  </c:pt>
                  <c:pt idx="1">
                    <c:v>1995年</c:v>
                  </c:pt>
                  <c:pt idx="2">
                    <c:v>1996年</c:v>
                  </c:pt>
                  <c:pt idx="3">
                    <c:v>1997年</c:v>
                  </c:pt>
                  <c:pt idx="4">
                    <c:v>1998年</c:v>
                  </c:pt>
                  <c:pt idx="5">
                    <c:v>1999年</c:v>
                  </c:pt>
                  <c:pt idx="6">
                    <c:v>2000年</c:v>
                  </c:pt>
                  <c:pt idx="7">
                    <c:v>2001年</c:v>
                  </c:pt>
                  <c:pt idx="8">
                    <c:v>2002年</c:v>
                  </c:pt>
                  <c:pt idx="9">
                    <c:v>2003年</c:v>
                  </c:pt>
                  <c:pt idx="10">
                    <c:v>2004年</c:v>
                  </c:pt>
                  <c:pt idx="11">
                    <c:v>2005年</c:v>
                  </c:pt>
                </c:lvl>
              </c:multiLvlStrCache>
            </c:multiLvlStrRef>
          </c:cat>
          <c:val>
            <c:numRef>
              <c:f>'目黒区推移'!$B$16:$M$16</c:f>
              <c:numCache>
                <c:ptCount val="12"/>
                <c:pt idx="0">
                  <c:v>7.17</c:v>
                </c:pt>
                <c:pt idx="1">
                  <c:v>7.69</c:v>
                </c:pt>
                <c:pt idx="2">
                  <c:v>8.58</c:v>
                </c:pt>
                <c:pt idx="3">
                  <c:v>9.66</c:v>
                </c:pt>
                <c:pt idx="4">
                  <c:v>9.92</c:v>
                </c:pt>
                <c:pt idx="5">
                  <c:v>10.55</c:v>
                </c:pt>
                <c:pt idx="6">
                  <c:v>11.99</c:v>
                </c:pt>
                <c:pt idx="7">
                  <c:v>12.33</c:v>
                </c:pt>
                <c:pt idx="8">
                  <c:v>12.27</c:v>
                </c:pt>
                <c:pt idx="9">
                  <c:v>11.88</c:v>
                </c:pt>
                <c:pt idx="10">
                  <c:v>11.39</c:v>
                </c:pt>
                <c:pt idx="11">
                  <c:v>10.7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'目黒区推移'!$A$17</c:f>
              <c:strCache>
                <c:ptCount val="1"/>
                <c:pt idx="0">
                  <c:v>中要・準要計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'目黒区推移'!$B$14:$M$15</c:f>
              <c:multiLvlStrCache>
                <c:ptCount val="12"/>
                <c:lvl>
                  <c:pt idx="0">
                    <c:v>1994年</c:v>
                  </c:pt>
                  <c:pt idx="1">
                    <c:v>1995年</c:v>
                  </c:pt>
                  <c:pt idx="2">
                    <c:v>1996年</c:v>
                  </c:pt>
                  <c:pt idx="3">
                    <c:v>1997年</c:v>
                  </c:pt>
                  <c:pt idx="4">
                    <c:v>1998年</c:v>
                  </c:pt>
                  <c:pt idx="5">
                    <c:v>1999年</c:v>
                  </c:pt>
                  <c:pt idx="6">
                    <c:v>2000年</c:v>
                  </c:pt>
                  <c:pt idx="7">
                    <c:v>2001年</c:v>
                  </c:pt>
                  <c:pt idx="8">
                    <c:v>2002年</c:v>
                  </c:pt>
                  <c:pt idx="9">
                    <c:v>2003年</c:v>
                  </c:pt>
                  <c:pt idx="10">
                    <c:v>2004年</c:v>
                  </c:pt>
                  <c:pt idx="11">
                    <c:v>2005年</c:v>
                  </c:pt>
                </c:lvl>
              </c:multiLvlStrCache>
            </c:multiLvlStrRef>
          </c:cat>
          <c:val>
            <c:numRef>
              <c:f>'目黒区推移'!$B$17:$M$17</c:f>
              <c:numCache>
                <c:ptCount val="12"/>
                <c:pt idx="0">
                  <c:v>9.13</c:v>
                </c:pt>
                <c:pt idx="1">
                  <c:v>9.81</c:v>
                </c:pt>
                <c:pt idx="2">
                  <c:v>10.1</c:v>
                </c:pt>
                <c:pt idx="3">
                  <c:v>10.94</c:v>
                </c:pt>
                <c:pt idx="4">
                  <c:v>11.75</c:v>
                </c:pt>
                <c:pt idx="5">
                  <c:v>13.53</c:v>
                </c:pt>
                <c:pt idx="6">
                  <c:v>14.7</c:v>
                </c:pt>
                <c:pt idx="7">
                  <c:v>15.95</c:v>
                </c:pt>
                <c:pt idx="8">
                  <c:v>16.66</c:v>
                </c:pt>
                <c:pt idx="9">
                  <c:v>17.65</c:v>
                </c:pt>
                <c:pt idx="10">
                  <c:v>15.87</c:v>
                </c:pt>
                <c:pt idx="11">
                  <c:v>16.3</c:v>
                </c:pt>
              </c:numCache>
            </c:numRef>
          </c:val>
          <c:smooth val="0"/>
        </c:ser>
        <c:marker val="1"/>
        <c:axId val="4578761"/>
        <c:axId val="41208850"/>
      </c:lineChart>
      <c:catAx>
        <c:axId val="4578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55"/>
              <c:y val="-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08850"/>
        <c:crosses val="autoZero"/>
        <c:auto val="1"/>
        <c:lblOffset val="100"/>
        <c:noMultiLvlLbl val="0"/>
      </c:catAx>
      <c:valAx>
        <c:axId val="412088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8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75"/>
          <c:y val="0.16175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latin typeface="ＭＳ Ｐゴシック"/>
                <a:ea typeface="ＭＳ Ｐゴシック"/>
                <a:cs typeface="ＭＳ Ｐゴシック"/>
              </a:rPr>
              <a:t>就学援助受給者</a:t>
            </a:r>
          </a:p>
        </c:rich>
      </c:tx>
      <c:layout>
        <c:manualLayout>
          <c:xMode val="factor"/>
          <c:yMode val="factor"/>
          <c:x val="0.0032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575"/>
          <c:w val="0.96775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'目黒区推移'!$A$10</c:f>
              <c:strCache>
                <c:ptCount val="1"/>
                <c:pt idx="0">
                  <c:v>小要・準要計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'目黒区推移'!$B$2:$M$2</c:f>
              <c:strCache>
                <c:ptCount val="12"/>
                <c:pt idx="0">
                  <c:v>1994年</c:v>
                </c:pt>
                <c:pt idx="1">
                  <c:v>1995年</c:v>
                </c:pt>
                <c:pt idx="2">
                  <c:v>1996年</c:v>
                </c:pt>
                <c:pt idx="3">
                  <c:v>1997年</c:v>
                </c:pt>
                <c:pt idx="4">
                  <c:v>1998年</c:v>
                </c:pt>
                <c:pt idx="5">
                  <c:v>1999年</c:v>
                </c:pt>
                <c:pt idx="6">
                  <c:v>2000年</c:v>
                </c:pt>
                <c:pt idx="7">
                  <c:v>2001年</c:v>
                </c:pt>
                <c:pt idx="8">
                  <c:v>2002年</c:v>
                </c:pt>
                <c:pt idx="9">
                  <c:v>2003年</c:v>
                </c:pt>
                <c:pt idx="10">
                  <c:v>2004年</c:v>
                </c:pt>
                <c:pt idx="11">
                  <c:v>2005年</c:v>
                </c:pt>
              </c:strCache>
            </c:strRef>
          </c:cat>
          <c:val>
            <c:numRef>
              <c:f>'目黒区推移'!$B$10:$M$10</c:f>
              <c:numCache>
                <c:ptCount val="12"/>
                <c:pt idx="0">
                  <c:v>663</c:v>
                </c:pt>
                <c:pt idx="1">
                  <c:v>691</c:v>
                </c:pt>
                <c:pt idx="2">
                  <c:v>744</c:v>
                </c:pt>
                <c:pt idx="3">
                  <c:v>812</c:v>
                </c:pt>
                <c:pt idx="4">
                  <c:v>813</c:v>
                </c:pt>
                <c:pt idx="5">
                  <c:v>881</c:v>
                </c:pt>
                <c:pt idx="6">
                  <c:v>958</c:v>
                </c:pt>
                <c:pt idx="7">
                  <c:v>998</c:v>
                </c:pt>
                <c:pt idx="8">
                  <c:v>1005</c:v>
                </c:pt>
                <c:pt idx="9">
                  <c:v>997</c:v>
                </c:pt>
                <c:pt idx="10">
                  <c:v>950</c:v>
                </c:pt>
                <c:pt idx="11">
                  <c:v>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'目黒区推移'!$A$11</c:f>
              <c:strCache>
                <c:ptCount val="1"/>
                <c:pt idx="0">
                  <c:v>中要・準要計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'目黒区推移'!$B$2:$M$2</c:f>
              <c:strCache>
                <c:ptCount val="12"/>
                <c:pt idx="0">
                  <c:v>1994年</c:v>
                </c:pt>
                <c:pt idx="1">
                  <c:v>1995年</c:v>
                </c:pt>
                <c:pt idx="2">
                  <c:v>1996年</c:v>
                </c:pt>
                <c:pt idx="3">
                  <c:v>1997年</c:v>
                </c:pt>
                <c:pt idx="4">
                  <c:v>1998年</c:v>
                </c:pt>
                <c:pt idx="5">
                  <c:v>1999年</c:v>
                </c:pt>
                <c:pt idx="6">
                  <c:v>2000年</c:v>
                </c:pt>
                <c:pt idx="7">
                  <c:v>2001年</c:v>
                </c:pt>
                <c:pt idx="8">
                  <c:v>2002年</c:v>
                </c:pt>
                <c:pt idx="9">
                  <c:v>2003年</c:v>
                </c:pt>
                <c:pt idx="10">
                  <c:v>2004年</c:v>
                </c:pt>
                <c:pt idx="11">
                  <c:v>2005年</c:v>
                </c:pt>
              </c:strCache>
            </c:strRef>
          </c:cat>
          <c:val>
            <c:numRef>
              <c:f>'目黒区推移'!$B$11:$M$11</c:f>
              <c:numCache>
                <c:ptCount val="12"/>
                <c:pt idx="0">
                  <c:v>381</c:v>
                </c:pt>
                <c:pt idx="1">
                  <c:v>384</c:v>
                </c:pt>
                <c:pt idx="2">
                  <c:v>385</c:v>
                </c:pt>
                <c:pt idx="3">
                  <c:v>409</c:v>
                </c:pt>
                <c:pt idx="4">
                  <c:v>430</c:v>
                </c:pt>
                <c:pt idx="5">
                  <c:v>482</c:v>
                </c:pt>
                <c:pt idx="6">
                  <c:v>489</c:v>
                </c:pt>
                <c:pt idx="7">
                  <c:v>505</c:v>
                </c:pt>
                <c:pt idx="8">
                  <c:v>516</c:v>
                </c:pt>
                <c:pt idx="9">
                  <c:v>516</c:v>
                </c:pt>
                <c:pt idx="10">
                  <c:v>455</c:v>
                </c:pt>
                <c:pt idx="11">
                  <c:v>462</c:v>
                </c:pt>
              </c:numCache>
            </c:numRef>
          </c:val>
          <c:smooth val="0"/>
        </c:ser>
        <c:marker val="1"/>
        <c:axId val="35335331"/>
        <c:axId val="49582524"/>
      </c:line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82524"/>
        <c:crosses val="autoZero"/>
        <c:auto val="1"/>
        <c:lblOffset val="100"/>
        <c:noMultiLvlLbl val="0"/>
      </c:catAx>
      <c:valAx>
        <c:axId val="495825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5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0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就学援助受給率（小中計）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225"/>
          <c:w val="0.86525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'目黒区推移'!$A$18</c:f>
              <c:strCache>
                <c:ptCount val="1"/>
                <c:pt idx="0">
                  <c:v>要・準要計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'目黒区推移'!$B$15:$M$15</c:f>
              <c:strCache>
                <c:ptCount val="12"/>
                <c:pt idx="0">
                  <c:v>1994年</c:v>
                </c:pt>
                <c:pt idx="1">
                  <c:v>1995年</c:v>
                </c:pt>
                <c:pt idx="2">
                  <c:v>1996年</c:v>
                </c:pt>
                <c:pt idx="3">
                  <c:v>1997年</c:v>
                </c:pt>
                <c:pt idx="4">
                  <c:v>1998年</c:v>
                </c:pt>
                <c:pt idx="5">
                  <c:v>1999年</c:v>
                </c:pt>
                <c:pt idx="6">
                  <c:v>2000年</c:v>
                </c:pt>
                <c:pt idx="7">
                  <c:v>2001年</c:v>
                </c:pt>
                <c:pt idx="8">
                  <c:v>2002年</c:v>
                </c:pt>
                <c:pt idx="9">
                  <c:v>2003年</c:v>
                </c:pt>
                <c:pt idx="10">
                  <c:v>2004年</c:v>
                </c:pt>
                <c:pt idx="11">
                  <c:v>2005年</c:v>
                </c:pt>
              </c:strCache>
            </c:strRef>
          </c:cat>
          <c:val>
            <c:numRef>
              <c:f>'目黒区推移'!$B$18:$M$18</c:f>
              <c:numCache>
                <c:ptCount val="12"/>
                <c:pt idx="0">
                  <c:v>0.07779481340837067</c:v>
                </c:pt>
                <c:pt idx="1">
                  <c:v>0.08333288890807025</c:v>
                </c:pt>
                <c:pt idx="2">
                  <c:v>0.09044148201558556</c:v>
                </c:pt>
                <c:pt idx="3">
                  <c:v>0.10054040557197866</c:v>
                </c:pt>
                <c:pt idx="4">
                  <c:v>0.10484904492938737</c:v>
                </c:pt>
                <c:pt idx="5">
                  <c:v>0.11441124449648135</c:v>
                </c:pt>
                <c:pt idx="6">
                  <c:v>0.1278661381319592</c:v>
                </c:pt>
                <c:pt idx="7">
                  <c:v>0.13347869833707765</c:v>
                </c:pt>
                <c:pt idx="8">
                  <c:v>0.13474548321922528</c:v>
                </c:pt>
                <c:pt idx="9">
                  <c:v>0.13370722291318</c:v>
                </c:pt>
                <c:pt idx="10">
                  <c:v>0.12536030569205214</c:v>
                </c:pt>
                <c:pt idx="11">
                  <c:v>0.121</c:v>
                </c:pt>
              </c:numCache>
            </c:numRef>
          </c:val>
          <c:smooth val="0"/>
        </c:ser>
        <c:marker val="1"/>
        <c:axId val="43589533"/>
        <c:axId val="56761478"/>
      </c:line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61478"/>
        <c:crosses val="autoZero"/>
        <c:auto val="1"/>
        <c:lblOffset val="100"/>
        <c:noMultiLvlLbl val="0"/>
      </c:catAx>
      <c:valAx>
        <c:axId val="56761478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43589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425"/>
          <c:y val="0.10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1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1" u="none" baseline="0">
                <a:latin typeface="ＭＳ Ｐゴシック"/>
                <a:ea typeface="ＭＳ Ｐゴシック"/>
                <a:cs typeface="ＭＳ Ｐゴシック"/>
              </a:rPr>
              <a:t>就学援助受給者急増</a:t>
            </a:r>
          </a:p>
        </c:rich>
      </c:tx>
      <c:layout>
        <c:manualLayout>
          <c:xMode val="factor"/>
          <c:yMode val="factor"/>
          <c:x val="-0.0287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"/>
          <c:w val="0.832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'目黒区推移'!$A$16</c:f>
              <c:strCache>
                <c:ptCount val="1"/>
                <c:pt idx="0">
                  <c:v>小要・準要計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'目黒区推移'!$B$14:$M$15</c:f>
              <c:multiLvlStrCache>
                <c:ptCount val="12"/>
                <c:lvl>
                  <c:pt idx="0">
                    <c:v>1994年</c:v>
                  </c:pt>
                  <c:pt idx="1">
                    <c:v>1995年</c:v>
                  </c:pt>
                  <c:pt idx="2">
                    <c:v>1996年</c:v>
                  </c:pt>
                  <c:pt idx="3">
                    <c:v>1997年</c:v>
                  </c:pt>
                  <c:pt idx="4">
                    <c:v>1998年</c:v>
                  </c:pt>
                  <c:pt idx="5">
                    <c:v>1999年</c:v>
                  </c:pt>
                  <c:pt idx="6">
                    <c:v>2000年</c:v>
                  </c:pt>
                  <c:pt idx="7">
                    <c:v>2001年</c:v>
                  </c:pt>
                  <c:pt idx="8">
                    <c:v>2002年</c:v>
                  </c:pt>
                  <c:pt idx="9">
                    <c:v>2003年</c:v>
                  </c:pt>
                  <c:pt idx="10">
                    <c:v>2004年</c:v>
                  </c:pt>
                  <c:pt idx="11">
                    <c:v>2005年</c:v>
                  </c:pt>
                </c:lvl>
              </c:multiLvlStrCache>
            </c:multiLvlStrRef>
          </c:cat>
          <c:val>
            <c:numRef>
              <c:f>'目黒区推移'!$B$16:$M$16</c:f>
              <c:numCache>
                <c:ptCount val="12"/>
                <c:pt idx="0">
                  <c:v>7.17</c:v>
                </c:pt>
                <c:pt idx="1">
                  <c:v>7.69</c:v>
                </c:pt>
                <c:pt idx="2">
                  <c:v>8.58</c:v>
                </c:pt>
                <c:pt idx="3">
                  <c:v>9.66</c:v>
                </c:pt>
                <c:pt idx="4">
                  <c:v>9.92</c:v>
                </c:pt>
                <c:pt idx="5">
                  <c:v>10.55</c:v>
                </c:pt>
                <c:pt idx="6">
                  <c:v>11.99</c:v>
                </c:pt>
                <c:pt idx="7">
                  <c:v>12.33</c:v>
                </c:pt>
                <c:pt idx="8">
                  <c:v>12.27</c:v>
                </c:pt>
                <c:pt idx="9">
                  <c:v>11.88</c:v>
                </c:pt>
                <c:pt idx="10">
                  <c:v>11.39</c:v>
                </c:pt>
                <c:pt idx="11">
                  <c:v>10.7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'目黒区推移'!$A$17</c:f>
              <c:strCache>
                <c:ptCount val="1"/>
                <c:pt idx="0">
                  <c:v>中要・準要計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'目黒区推移'!$B$14:$M$15</c:f>
              <c:multiLvlStrCache>
                <c:ptCount val="12"/>
                <c:lvl>
                  <c:pt idx="0">
                    <c:v>1994年</c:v>
                  </c:pt>
                  <c:pt idx="1">
                    <c:v>1995年</c:v>
                  </c:pt>
                  <c:pt idx="2">
                    <c:v>1996年</c:v>
                  </c:pt>
                  <c:pt idx="3">
                    <c:v>1997年</c:v>
                  </c:pt>
                  <c:pt idx="4">
                    <c:v>1998年</c:v>
                  </c:pt>
                  <c:pt idx="5">
                    <c:v>1999年</c:v>
                  </c:pt>
                  <c:pt idx="6">
                    <c:v>2000年</c:v>
                  </c:pt>
                  <c:pt idx="7">
                    <c:v>2001年</c:v>
                  </c:pt>
                  <c:pt idx="8">
                    <c:v>2002年</c:v>
                  </c:pt>
                  <c:pt idx="9">
                    <c:v>2003年</c:v>
                  </c:pt>
                  <c:pt idx="10">
                    <c:v>2004年</c:v>
                  </c:pt>
                  <c:pt idx="11">
                    <c:v>2005年</c:v>
                  </c:pt>
                </c:lvl>
              </c:multiLvlStrCache>
            </c:multiLvlStrRef>
          </c:cat>
          <c:val>
            <c:numRef>
              <c:f>'目黒区推移'!$B$17:$M$17</c:f>
              <c:numCache>
                <c:ptCount val="12"/>
                <c:pt idx="0">
                  <c:v>9.13</c:v>
                </c:pt>
                <c:pt idx="1">
                  <c:v>9.81</c:v>
                </c:pt>
                <c:pt idx="2">
                  <c:v>10.1</c:v>
                </c:pt>
                <c:pt idx="3">
                  <c:v>10.94</c:v>
                </c:pt>
                <c:pt idx="4">
                  <c:v>11.75</c:v>
                </c:pt>
                <c:pt idx="5">
                  <c:v>13.53</c:v>
                </c:pt>
                <c:pt idx="6">
                  <c:v>14.7</c:v>
                </c:pt>
                <c:pt idx="7">
                  <c:v>15.95</c:v>
                </c:pt>
                <c:pt idx="8">
                  <c:v>16.66</c:v>
                </c:pt>
                <c:pt idx="9">
                  <c:v>17.65</c:v>
                </c:pt>
                <c:pt idx="10">
                  <c:v>15.87</c:v>
                </c:pt>
                <c:pt idx="11">
                  <c:v>16.3</c:v>
                </c:pt>
              </c:numCache>
            </c:numRef>
          </c:val>
          <c:smooth val="0"/>
        </c:ser>
        <c:marker val="1"/>
        <c:axId val="41091255"/>
        <c:axId val="34276976"/>
      </c:lineChart>
      <c:catAx>
        <c:axId val="4109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55"/>
              <c:y val="-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3600000"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6976"/>
        <c:crosses val="autoZero"/>
        <c:auto val="1"/>
        <c:lblOffset val="100"/>
        <c:noMultiLvlLbl val="0"/>
      </c:catAx>
      <c:valAx>
        <c:axId val="34276976"/>
        <c:scaling>
          <c:orientation val="minMax"/>
          <c:max val="18"/>
          <c:min val="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91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75"/>
          <c:y val="0.1495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latin typeface="ＭＳ Ｐゴシック"/>
                <a:ea typeface="ＭＳ Ｐゴシック"/>
                <a:cs typeface="ＭＳ Ｐゴシック"/>
              </a:rPr>
              <a:t>準要保護者のうち生保基準以下の家庭数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925"/>
          <c:w val="0.9787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'所得倍率'!$B$57</c:f>
              <c:strCache>
                <c:ptCount val="1"/>
                <c:pt idx="0">
                  <c:v>小学校所得倍率１．０未満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'所得倍率'!$C$56:$E$56</c:f>
              <c:strCache>
                <c:ptCount val="3"/>
                <c:pt idx="0">
                  <c:v>１９９９年度</c:v>
                </c:pt>
                <c:pt idx="1">
                  <c:v>２０００年度</c:v>
                </c:pt>
                <c:pt idx="2">
                  <c:v>２００３年度</c:v>
                </c:pt>
              </c:strCache>
            </c:strRef>
          </c:cat>
          <c:val>
            <c:numRef>
              <c:f>'所得倍率'!$C$57:$E$57</c:f>
              <c:numCache>
                <c:ptCount val="3"/>
                <c:pt idx="0">
                  <c:v>442</c:v>
                </c:pt>
                <c:pt idx="1">
                  <c:v>444</c:v>
                </c:pt>
                <c:pt idx="2">
                  <c:v>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'所得倍率'!$B$58</c:f>
              <c:strCache>
                <c:ptCount val="1"/>
                <c:pt idx="0">
                  <c:v>中学校所得倍率１．０未満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'所得倍率'!$C$56:$E$56</c:f>
              <c:strCache>
                <c:ptCount val="3"/>
                <c:pt idx="0">
                  <c:v>１９９９年度</c:v>
                </c:pt>
                <c:pt idx="1">
                  <c:v>２０００年度</c:v>
                </c:pt>
                <c:pt idx="2">
                  <c:v>２００３年度</c:v>
                </c:pt>
              </c:strCache>
            </c:strRef>
          </c:cat>
          <c:val>
            <c:numRef>
              <c:f>'所得倍率'!$C$58:$E$58</c:f>
              <c:numCache>
                <c:ptCount val="3"/>
                <c:pt idx="0">
                  <c:v>253</c:v>
                </c:pt>
                <c:pt idx="1">
                  <c:v>270</c:v>
                </c:pt>
                <c:pt idx="2">
                  <c:v>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'所得倍率'!$B$59</c:f>
              <c:strCache>
                <c:ptCount val="1"/>
                <c:pt idx="0">
                  <c:v>小中合計所得倍率１．０未満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'所得倍率'!$C$56:$E$56</c:f>
              <c:strCache>
                <c:ptCount val="3"/>
                <c:pt idx="0">
                  <c:v>１９９９年度</c:v>
                </c:pt>
                <c:pt idx="1">
                  <c:v>２０００年度</c:v>
                </c:pt>
                <c:pt idx="2">
                  <c:v>２００３年度</c:v>
                </c:pt>
              </c:strCache>
            </c:strRef>
          </c:cat>
          <c:val>
            <c:numRef>
              <c:f>'所得倍率'!$C$59:$E$59</c:f>
              <c:numCache>
                <c:ptCount val="3"/>
                <c:pt idx="0">
                  <c:v>695</c:v>
                </c:pt>
                <c:pt idx="1">
                  <c:v>714</c:v>
                </c:pt>
                <c:pt idx="2">
                  <c:v>736</c:v>
                </c:pt>
              </c:numCache>
            </c:numRef>
          </c:val>
          <c:smooth val="0"/>
        </c:ser>
        <c:marker val="1"/>
        <c:axId val="40057329"/>
        <c:axId val="24971642"/>
      </c:line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71642"/>
        <c:crosses val="autoZero"/>
        <c:auto val="1"/>
        <c:lblOffset val="100"/>
        <c:noMultiLvlLbl val="0"/>
      </c:catAx>
      <c:valAx>
        <c:axId val="24971642"/>
        <c:scaling>
          <c:orientation val="minMax"/>
          <c:min val="2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5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625"/>
          <c:y val="0.13425"/>
        </c:manualLayout>
      </c:layout>
      <c:overlay val="0"/>
      <c:txPr>
        <a:bodyPr vert="horz" rot="0"/>
        <a:lstStyle/>
        <a:p>
          <a:pPr>
            <a:defRPr lang="en-US" cap="none" sz="1200" b="1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pageSetup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300" verticalDpi="3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0.2805</cdr:y>
    </cdr:from>
    <cdr:to>
      <cdr:x>0.79725</cdr:x>
      <cdr:y>0.5865</cdr:y>
    </cdr:to>
    <cdr:sp>
      <cdr:nvSpPr>
        <cdr:cNvPr id="1" name="Rectangle 2"/>
        <cdr:cNvSpPr>
          <a:spLocks/>
        </cdr:cNvSpPr>
      </cdr:nvSpPr>
      <cdr:spPr>
        <a:xfrm>
          <a:off x="7115175" y="1609725"/>
          <a:ext cx="238125" cy="1762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国私立を対象から外す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0.5565</cdr:x>
      <cdr:y>0.5985</cdr:y>
    </cdr:from>
    <cdr:to>
      <cdr:x>0.6055</cdr:x>
      <cdr:y>0.686</cdr:y>
    </cdr:to>
    <cdr:sp>
      <cdr:nvSpPr>
        <cdr:cNvPr id="1" name="Rectangle 2"/>
        <cdr:cNvSpPr>
          <a:spLocks/>
        </cdr:cNvSpPr>
      </cdr:nvSpPr>
      <cdr:spPr>
        <a:xfrm>
          <a:off x="3390900" y="5305425"/>
          <a:ext cx="2952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中学生</a:t>
          </a:r>
        </a:p>
      </cdr:txBody>
    </cdr:sp>
  </cdr:relSizeAnchor>
  <cdr:relSizeAnchor xmlns:cdr="http://schemas.openxmlformats.org/drawingml/2006/chartDrawing">
    <cdr:from>
      <cdr:x>0.691</cdr:x>
      <cdr:y>0.26125</cdr:y>
    </cdr:from>
    <cdr:to>
      <cdr:x>0.73975</cdr:x>
      <cdr:y>0.3485</cdr:y>
    </cdr:to>
    <cdr:sp>
      <cdr:nvSpPr>
        <cdr:cNvPr id="2" name="Rectangle 3"/>
        <cdr:cNvSpPr>
          <a:spLocks/>
        </cdr:cNvSpPr>
      </cdr:nvSpPr>
      <cdr:spPr>
        <a:xfrm>
          <a:off x="4210050" y="2314575"/>
          <a:ext cx="2952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小学生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27" sqref="B27"/>
    </sheetView>
  </sheetViews>
  <sheetFormatPr defaultColWidth="9.00390625" defaultRowHeight="13.5"/>
  <cols>
    <col min="1" max="1" width="11.875" style="2" customWidth="1"/>
    <col min="2" max="2" width="12.50390625" style="2" customWidth="1"/>
  </cols>
  <sheetData>
    <row r="1" s="4" customFormat="1" ht="13.5">
      <c r="A1" s="3" t="s">
        <v>0</v>
      </c>
    </row>
    <row r="2" spans="1:3" ht="13.5">
      <c r="A2" s="5">
        <v>1.1</v>
      </c>
      <c r="B2" s="5">
        <v>3</v>
      </c>
      <c r="C2">
        <f>A2*B2</f>
        <v>3.3000000000000003</v>
      </c>
    </row>
    <row r="3" spans="1:3" ht="13.5">
      <c r="A3" s="5">
        <v>1.18</v>
      </c>
      <c r="B3" s="5">
        <v>1</v>
      </c>
      <c r="C3">
        <f aca="true" t="shared" si="0" ref="C3:C9">A3*B3</f>
        <v>1.18</v>
      </c>
    </row>
    <row r="4" spans="1:3" ht="13.5">
      <c r="A4" s="5">
        <v>1.2</v>
      </c>
      <c r="B4" s="5">
        <v>13</v>
      </c>
      <c r="C4">
        <f t="shared" si="0"/>
        <v>15.6</v>
      </c>
    </row>
    <row r="5" spans="1:3" ht="13.5">
      <c r="A5" s="5">
        <v>1.25</v>
      </c>
      <c r="B5" s="5">
        <v>1</v>
      </c>
      <c r="C5">
        <f t="shared" si="0"/>
        <v>1.25</v>
      </c>
    </row>
    <row r="6" spans="1:3" ht="13.5">
      <c r="A6" s="5">
        <v>1.26</v>
      </c>
      <c r="B6" s="5">
        <v>2</v>
      </c>
      <c r="C6">
        <f t="shared" si="0"/>
        <v>2.52</v>
      </c>
    </row>
    <row r="7" spans="1:3" ht="13.5">
      <c r="A7" s="5">
        <v>1.3</v>
      </c>
      <c r="B7" s="5">
        <v>1</v>
      </c>
      <c r="C7">
        <f t="shared" si="0"/>
        <v>1.3</v>
      </c>
    </row>
    <row r="8" spans="1:3" ht="13.5">
      <c r="A8" s="5">
        <v>1.31</v>
      </c>
      <c r="B8" s="5">
        <v>1</v>
      </c>
      <c r="C8">
        <f t="shared" si="0"/>
        <v>1.31</v>
      </c>
    </row>
    <row r="9" spans="1:3" ht="13.5">
      <c r="A9" s="5">
        <v>1.5</v>
      </c>
      <c r="B9" s="5">
        <v>1</v>
      </c>
      <c r="C9">
        <f t="shared" si="0"/>
        <v>1.5</v>
      </c>
    </row>
    <row r="10" spans="3:4" ht="13.5">
      <c r="C10">
        <f>SUM(C2:C9)</f>
        <v>27.959999999999997</v>
      </c>
      <c r="D10">
        <f>C10/23</f>
        <v>1.2156521739130433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M18" activeCellId="1" sqref="A15:M15 A18:M18"/>
    </sheetView>
  </sheetViews>
  <sheetFormatPr defaultColWidth="9.00390625" defaultRowHeight="13.5"/>
  <cols>
    <col min="1" max="1" width="12.875" style="0" customWidth="1"/>
  </cols>
  <sheetData>
    <row r="1" spans="1:2" ht="14.25" thickBot="1">
      <c r="A1" s="1" t="s">
        <v>1</v>
      </c>
      <c r="B1" s="1"/>
    </row>
    <row r="2" spans="1:13" ht="13.5">
      <c r="A2" s="9"/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16</v>
      </c>
      <c r="I2" s="10" t="s">
        <v>17</v>
      </c>
      <c r="J2" s="10" t="s">
        <v>19</v>
      </c>
      <c r="K2" s="10" t="s">
        <v>20</v>
      </c>
      <c r="L2" s="55" t="s">
        <v>63</v>
      </c>
      <c r="M2" s="11" t="s">
        <v>64</v>
      </c>
    </row>
    <row r="3" spans="1:13" ht="13.5">
      <c r="A3" s="12" t="s">
        <v>2</v>
      </c>
      <c r="B3" s="6">
        <v>29</v>
      </c>
      <c r="C3" s="6">
        <v>36</v>
      </c>
      <c r="D3" s="6">
        <v>33</v>
      </c>
      <c r="E3" s="6">
        <v>46</v>
      </c>
      <c r="F3" s="6">
        <v>54</v>
      </c>
      <c r="G3" s="6">
        <v>47</v>
      </c>
      <c r="H3" s="6">
        <v>61</v>
      </c>
      <c r="I3" s="6">
        <v>76</v>
      </c>
      <c r="J3" s="6">
        <v>69</v>
      </c>
      <c r="K3" s="6">
        <v>68</v>
      </c>
      <c r="L3" s="56">
        <v>68</v>
      </c>
      <c r="M3" s="13">
        <v>60</v>
      </c>
    </row>
    <row r="4" spans="1:13" ht="13.5">
      <c r="A4" s="12" t="s">
        <v>3</v>
      </c>
      <c r="B4" s="6">
        <v>38</v>
      </c>
      <c r="C4" s="6">
        <v>36</v>
      </c>
      <c r="D4" s="6">
        <v>32</v>
      </c>
      <c r="E4" s="6">
        <v>34</v>
      </c>
      <c r="F4" s="6">
        <v>25</v>
      </c>
      <c r="G4" s="6">
        <v>19</v>
      </c>
      <c r="H4" s="6">
        <v>30</v>
      </c>
      <c r="I4" s="6">
        <v>53</v>
      </c>
      <c r="J4" s="6">
        <v>60</v>
      </c>
      <c r="K4" s="6">
        <v>54</v>
      </c>
      <c r="L4" s="56">
        <v>42</v>
      </c>
      <c r="M4" s="13">
        <v>34</v>
      </c>
    </row>
    <row r="5" spans="1:13" ht="13.5">
      <c r="A5" s="14" t="s">
        <v>4</v>
      </c>
      <c r="B5" s="7">
        <f>SUM(B3:B4)</f>
        <v>67</v>
      </c>
      <c r="C5" s="7">
        <f aca="true" t="shared" si="0" ref="C5:I5">C3+C4</f>
        <v>72</v>
      </c>
      <c r="D5" s="7">
        <f t="shared" si="0"/>
        <v>65</v>
      </c>
      <c r="E5" s="7">
        <f t="shared" si="0"/>
        <v>80</v>
      </c>
      <c r="F5" s="7">
        <f t="shared" si="0"/>
        <v>79</v>
      </c>
      <c r="G5" s="7">
        <f t="shared" si="0"/>
        <v>66</v>
      </c>
      <c r="H5" s="7">
        <f t="shared" si="0"/>
        <v>91</v>
      </c>
      <c r="I5" s="7">
        <f t="shared" si="0"/>
        <v>129</v>
      </c>
      <c r="J5" s="7">
        <v>129</v>
      </c>
      <c r="K5" s="7">
        <v>122</v>
      </c>
      <c r="L5" s="57">
        <v>110</v>
      </c>
      <c r="M5" s="90">
        <v>94</v>
      </c>
    </row>
    <row r="6" spans="1:13" ht="13.5">
      <c r="A6" s="15" t="s">
        <v>5</v>
      </c>
      <c r="B6" s="6">
        <v>634</v>
      </c>
      <c r="C6" s="6">
        <v>655</v>
      </c>
      <c r="D6" s="6">
        <v>711</v>
      </c>
      <c r="E6" s="6">
        <v>766</v>
      </c>
      <c r="F6" s="6">
        <v>759</v>
      </c>
      <c r="G6" s="6">
        <v>834</v>
      </c>
      <c r="H6" s="6">
        <v>897</v>
      </c>
      <c r="I6" s="6">
        <v>922</v>
      </c>
      <c r="J6" s="6">
        <v>936</v>
      </c>
      <c r="K6" s="6">
        <v>929</v>
      </c>
      <c r="L6" s="56">
        <v>882</v>
      </c>
      <c r="M6" s="13">
        <v>848</v>
      </c>
    </row>
    <row r="7" spans="1:13" ht="13.5">
      <c r="A7" s="15" t="s">
        <v>6</v>
      </c>
      <c r="B7" s="6">
        <v>343</v>
      </c>
      <c r="C7" s="6">
        <v>348</v>
      </c>
      <c r="D7" s="6">
        <v>353</v>
      </c>
      <c r="E7" s="6">
        <v>375</v>
      </c>
      <c r="F7" s="6">
        <v>405</v>
      </c>
      <c r="G7" s="6">
        <v>463</v>
      </c>
      <c r="H7" s="6">
        <v>459</v>
      </c>
      <c r="I7" s="6">
        <v>452</v>
      </c>
      <c r="J7" s="6">
        <v>456</v>
      </c>
      <c r="K7" s="6">
        <v>462</v>
      </c>
      <c r="L7" s="56">
        <v>413</v>
      </c>
      <c r="M7" s="13">
        <v>428</v>
      </c>
    </row>
    <row r="8" spans="1:13" ht="13.5">
      <c r="A8" s="16" t="s">
        <v>7</v>
      </c>
      <c r="B8" s="8">
        <f>B6+B7</f>
        <v>977</v>
      </c>
      <c r="C8" s="8">
        <f>C6+C7</f>
        <v>1003</v>
      </c>
      <c r="D8" s="8">
        <f>D6+D7</f>
        <v>1064</v>
      </c>
      <c r="E8" s="8">
        <f>E6+E7</f>
        <v>1141</v>
      </c>
      <c r="F8" s="8">
        <f>F6+F7</f>
        <v>1164</v>
      </c>
      <c r="G8" s="8">
        <f>SUM(G6:G7)</f>
        <v>1297</v>
      </c>
      <c r="H8" s="8">
        <v>1356</v>
      </c>
      <c r="I8" s="8">
        <f>SUM(I6:I7)</f>
        <v>1374</v>
      </c>
      <c r="J8" s="8">
        <v>1392</v>
      </c>
      <c r="K8" s="8">
        <v>1391</v>
      </c>
      <c r="L8" s="58">
        <v>1295</v>
      </c>
      <c r="M8" s="91">
        <v>1276</v>
      </c>
    </row>
    <row r="9" spans="1:13" ht="13.5">
      <c r="A9" s="60" t="s">
        <v>14</v>
      </c>
      <c r="B9" s="61">
        <f aca="true" t="shared" si="1" ref="B9:G9">B5+B8</f>
        <v>1044</v>
      </c>
      <c r="C9" s="61">
        <f t="shared" si="1"/>
        <v>1075</v>
      </c>
      <c r="D9" s="61">
        <f t="shared" si="1"/>
        <v>1129</v>
      </c>
      <c r="E9" s="61">
        <f t="shared" si="1"/>
        <v>1221</v>
      </c>
      <c r="F9" s="61">
        <f t="shared" si="1"/>
        <v>1243</v>
      </c>
      <c r="G9" s="61">
        <f t="shared" si="1"/>
        <v>1363</v>
      </c>
      <c r="H9" s="61">
        <v>1447</v>
      </c>
      <c r="I9" s="61">
        <f>I5+I8</f>
        <v>1503</v>
      </c>
      <c r="J9" s="61">
        <v>1521</v>
      </c>
      <c r="K9" s="61">
        <v>1513</v>
      </c>
      <c r="L9" s="62">
        <v>1405</v>
      </c>
      <c r="M9" s="92">
        <v>1370</v>
      </c>
    </row>
    <row r="10" spans="1:13" s="59" customFormat="1" ht="13.5">
      <c r="A10" s="54" t="s">
        <v>65</v>
      </c>
      <c r="B10" s="54">
        <f>3:3+6:6</f>
        <v>663</v>
      </c>
      <c r="C10" s="54">
        <f aca="true" t="shared" si="2" ref="C10:M10">$A3:$IV3+$A6:$IV6</f>
        <v>691</v>
      </c>
      <c r="D10" s="54">
        <f t="shared" si="2"/>
        <v>744</v>
      </c>
      <c r="E10" s="54">
        <f t="shared" si="2"/>
        <v>812</v>
      </c>
      <c r="F10" s="54">
        <f t="shared" si="2"/>
        <v>813</v>
      </c>
      <c r="G10" s="54">
        <f t="shared" si="2"/>
        <v>881</v>
      </c>
      <c r="H10" s="54">
        <f t="shared" si="2"/>
        <v>958</v>
      </c>
      <c r="I10" s="54">
        <f t="shared" si="2"/>
        <v>998</v>
      </c>
      <c r="J10" s="54">
        <f t="shared" si="2"/>
        <v>1005</v>
      </c>
      <c r="K10" s="54">
        <f t="shared" si="2"/>
        <v>997</v>
      </c>
      <c r="L10" s="54">
        <f t="shared" si="2"/>
        <v>950</v>
      </c>
      <c r="M10" s="54">
        <f t="shared" si="2"/>
        <v>908</v>
      </c>
    </row>
    <row r="11" spans="1:13" s="59" customFormat="1" ht="13.5">
      <c r="A11" s="54" t="s">
        <v>66</v>
      </c>
      <c r="B11" s="54">
        <f>4:4+7:7</f>
        <v>381</v>
      </c>
      <c r="C11" s="54">
        <f aca="true" t="shared" si="3" ref="C11:M11">$A4:$IV4+$A7:$IV7</f>
        <v>384</v>
      </c>
      <c r="D11" s="54">
        <f t="shared" si="3"/>
        <v>385</v>
      </c>
      <c r="E11" s="54">
        <f t="shared" si="3"/>
        <v>409</v>
      </c>
      <c r="F11" s="54">
        <f t="shared" si="3"/>
        <v>430</v>
      </c>
      <c r="G11" s="54">
        <f t="shared" si="3"/>
        <v>482</v>
      </c>
      <c r="H11" s="54">
        <f t="shared" si="3"/>
        <v>489</v>
      </c>
      <c r="I11" s="54">
        <f t="shared" si="3"/>
        <v>505</v>
      </c>
      <c r="J11" s="54">
        <f t="shared" si="3"/>
        <v>516</v>
      </c>
      <c r="K11" s="54">
        <f t="shared" si="3"/>
        <v>516</v>
      </c>
      <c r="L11" s="54">
        <f t="shared" si="3"/>
        <v>455</v>
      </c>
      <c r="M11" s="54">
        <f t="shared" si="3"/>
        <v>462</v>
      </c>
    </row>
    <row r="12" spans="1:13" s="59" customFormat="1" ht="13.5">
      <c r="A12" s="54" t="s">
        <v>83</v>
      </c>
      <c r="B12" s="54">
        <f aca="true" t="shared" si="4" ref="B12:M12">SUM(B10:B11)</f>
        <v>1044</v>
      </c>
      <c r="C12" s="54">
        <f t="shared" si="4"/>
        <v>1075</v>
      </c>
      <c r="D12" s="54">
        <f t="shared" si="4"/>
        <v>1129</v>
      </c>
      <c r="E12" s="54">
        <f t="shared" si="4"/>
        <v>1221</v>
      </c>
      <c r="F12" s="54">
        <f t="shared" si="4"/>
        <v>1243</v>
      </c>
      <c r="G12" s="54">
        <f t="shared" si="4"/>
        <v>1363</v>
      </c>
      <c r="H12" s="54">
        <f t="shared" si="4"/>
        <v>1447</v>
      </c>
      <c r="I12" s="54">
        <f t="shared" si="4"/>
        <v>1503</v>
      </c>
      <c r="J12" s="54">
        <f t="shared" si="4"/>
        <v>1521</v>
      </c>
      <c r="K12" s="54">
        <f t="shared" si="4"/>
        <v>1513</v>
      </c>
      <c r="L12" s="54">
        <f t="shared" si="4"/>
        <v>1405</v>
      </c>
      <c r="M12" s="54">
        <f t="shared" si="4"/>
        <v>1370</v>
      </c>
    </row>
    <row r="13" spans="1:13" s="59" customFormat="1" ht="13.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2" ht="14.25" thickBot="1">
      <c r="A14" s="1" t="s">
        <v>15</v>
      </c>
      <c r="B14" s="1"/>
    </row>
    <row r="15" spans="1:13" ht="13.5">
      <c r="A15" s="9"/>
      <c r="B15" s="10" t="s">
        <v>18</v>
      </c>
      <c r="C15" s="10" t="s">
        <v>9</v>
      </c>
      <c r="D15" s="10" t="s">
        <v>10</v>
      </c>
      <c r="E15" s="10" t="s">
        <v>11</v>
      </c>
      <c r="F15" s="10" t="s">
        <v>12</v>
      </c>
      <c r="G15" s="10" t="s">
        <v>13</v>
      </c>
      <c r="H15" s="10" t="s">
        <v>16</v>
      </c>
      <c r="I15" s="10" t="s">
        <v>17</v>
      </c>
      <c r="J15" s="10" t="s">
        <v>19</v>
      </c>
      <c r="K15" s="10" t="s">
        <v>20</v>
      </c>
      <c r="L15" s="55" t="s">
        <v>63</v>
      </c>
      <c r="M15" s="11" t="s">
        <v>64</v>
      </c>
    </row>
    <row r="16" spans="1:13" ht="13.5">
      <c r="A16" s="54" t="s">
        <v>65</v>
      </c>
      <c r="B16" s="6">
        <v>7.17</v>
      </c>
      <c r="C16" s="26">
        <v>7.69</v>
      </c>
      <c r="D16" s="26">
        <v>8.58</v>
      </c>
      <c r="E16" s="26">
        <v>9.66</v>
      </c>
      <c r="F16" s="26">
        <v>9.92</v>
      </c>
      <c r="G16" s="26">
        <f>0.58+9.97</f>
        <v>10.55</v>
      </c>
      <c r="H16" s="26">
        <f>0.76+11.23</f>
        <v>11.99</v>
      </c>
      <c r="I16" s="26">
        <v>12.33</v>
      </c>
      <c r="J16" s="6">
        <v>12.27</v>
      </c>
      <c r="K16" s="6">
        <v>11.88</v>
      </c>
      <c r="L16" s="56">
        <v>11.39</v>
      </c>
      <c r="M16" s="13">
        <v>10.7</v>
      </c>
    </row>
    <row r="17" spans="1:13" ht="13.5">
      <c r="A17" s="54" t="s">
        <v>66</v>
      </c>
      <c r="B17" s="6">
        <v>9.13</v>
      </c>
      <c r="C17" s="6">
        <v>9.81</v>
      </c>
      <c r="D17" s="6">
        <v>10.1</v>
      </c>
      <c r="E17" s="6">
        <v>10.94</v>
      </c>
      <c r="F17" s="6">
        <v>11.75</v>
      </c>
      <c r="G17" s="6">
        <v>13.53</v>
      </c>
      <c r="H17" s="6">
        <v>14.7</v>
      </c>
      <c r="I17" s="6">
        <v>15.95</v>
      </c>
      <c r="J17" s="6">
        <v>16.66</v>
      </c>
      <c r="K17" s="6">
        <v>17.65</v>
      </c>
      <c r="L17" s="56">
        <v>15.87</v>
      </c>
      <c r="M17" s="13">
        <v>16.3</v>
      </c>
    </row>
    <row r="18" spans="1:13" s="73" customFormat="1" ht="14.25" thickBot="1">
      <c r="A18" s="71" t="s">
        <v>14</v>
      </c>
      <c r="B18" s="72">
        <f>12:12/22:22</f>
        <v>0.07779481340837067</v>
      </c>
      <c r="C18" s="72">
        <f aca="true" t="shared" si="5" ref="C18:L18">$A12:$IV12/$A22:$IV22</f>
        <v>0.08333288890807025</v>
      </c>
      <c r="D18" s="72">
        <f t="shared" si="5"/>
        <v>0.09044148201558556</v>
      </c>
      <c r="E18" s="72">
        <f t="shared" si="5"/>
        <v>0.10054040557197866</v>
      </c>
      <c r="F18" s="72">
        <f t="shared" si="5"/>
        <v>0.10484904492938737</v>
      </c>
      <c r="G18" s="72">
        <f t="shared" si="5"/>
        <v>0.11441124449648135</v>
      </c>
      <c r="H18" s="72">
        <f t="shared" si="5"/>
        <v>0.1278661381319592</v>
      </c>
      <c r="I18" s="72">
        <f t="shared" si="5"/>
        <v>0.13347869833707765</v>
      </c>
      <c r="J18" s="72">
        <f t="shared" si="5"/>
        <v>0.13474548321922528</v>
      </c>
      <c r="K18" s="72">
        <f t="shared" si="5"/>
        <v>0.13370722291318</v>
      </c>
      <c r="L18" s="72">
        <f t="shared" si="5"/>
        <v>0.12536030569205214</v>
      </c>
      <c r="M18" s="72">
        <v>0.121</v>
      </c>
    </row>
    <row r="19" spans="1:12" ht="14.25" thickBo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>
      <c r="A20" s="64" t="s">
        <v>67</v>
      </c>
      <c r="B20" s="65">
        <f>10:10*100/16:16</f>
        <v>9246.861924686193</v>
      </c>
      <c r="C20" s="65">
        <f aca="true" t="shared" si="6" ref="C20:L20">$A10:$IV10*100/$A16:$IV16</f>
        <v>8985.695708712614</v>
      </c>
      <c r="D20" s="65">
        <f t="shared" si="6"/>
        <v>8671.32867132867</v>
      </c>
      <c r="E20" s="65">
        <f t="shared" si="6"/>
        <v>8405.797101449276</v>
      </c>
      <c r="F20" s="65">
        <f t="shared" si="6"/>
        <v>8195.564516129032</v>
      </c>
      <c r="G20" s="65">
        <f t="shared" si="6"/>
        <v>8350.710900473932</v>
      </c>
      <c r="H20" s="65">
        <f t="shared" si="6"/>
        <v>7989.99165971643</v>
      </c>
      <c r="I20" s="65">
        <f t="shared" si="6"/>
        <v>8094.079480940794</v>
      </c>
      <c r="J20" s="65">
        <f t="shared" si="6"/>
        <v>8190.709046454768</v>
      </c>
      <c r="K20" s="65">
        <f t="shared" si="6"/>
        <v>8392.255892255891</v>
      </c>
      <c r="L20" s="65">
        <f t="shared" si="6"/>
        <v>8340.649692712906</v>
      </c>
      <c r="M20" s="66">
        <v>8491</v>
      </c>
    </row>
    <row r="21" spans="1:13" ht="13.5">
      <c r="A21" s="69" t="s">
        <v>68</v>
      </c>
      <c r="B21" s="63">
        <f>11:11*100/17:17</f>
        <v>4173.055859802847</v>
      </c>
      <c r="C21" s="63">
        <f aca="true" t="shared" si="7" ref="C21:L21">$A11:$IV11*100/$A17:$IV17</f>
        <v>3914.3730886850153</v>
      </c>
      <c r="D21" s="63">
        <f t="shared" si="7"/>
        <v>3811.881188118812</v>
      </c>
      <c r="E21" s="63">
        <f t="shared" si="7"/>
        <v>3738.5740402193787</v>
      </c>
      <c r="F21" s="63">
        <f t="shared" si="7"/>
        <v>3659.574468085106</v>
      </c>
      <c r="G21" s="63">
        <f t="shared" si="7"/>
        <v>3562.4538063562454</v>
      </c>
      <c r="H21" s="63">
        <f t="shared" si="7"/>
        <v>3326.5306122448983</v>
      </c>
      <c r="I21" s="63">
        <f t="shared" si="7"/>
        <v>3166.1442006269594</v>
      </c>
      <c r="J21" s="63">
        <f t="shared" si="7"/>
        <v>3097.2388955582232</v>
      </c>
      <c r="K21" s="63">
        <f t="shared" si="7"/>
        <v>2923.5127478753543</v>
      </c>
      <c r="L21" s="63">
        <f t="shared" si="7"/>
        <v>2867.0447385003154</v>
      </c>
      <c r="M21" s="70">
        <v>2840</v>
      </c>
    </row>
    <row r="22" spans="1:13" ht="14.25" thickBot="1">
      <c r="A22" s="67" t="s">
        <v>55</v>
      </c>
      <c r="B22" s="68">
        <f aca="true" t="shared" si="8" ref="B22:M22">SUM(B20:B21)</f>
        <v>13419.91778448904</v>
      </c>
      <c r="C22" s="68">
        <f t="shared" si="8"/>
        <v>12900.06879739763</v>
      </c>
      <c r="D22" s="68">
        <f t="shared" si="8"/>
        <v>12483.209859447483</v>
      </c>
      <c r="E22" s="68">
        <f t="shared" si="8"/>
        <v>12144.371141668655</v>
      </c>
      <c r="F22" s="68">
        <f t="shared" si="8"/>
        <v>11855.138984214138</v>
      </c>
      <c r="G22" s="68">
        <f t="shared" si="8"/>
        <v>11913.164706830177</v>
      </c>
      <c r="H22" s="68">
        <f t="shared" si="8"/>
        <v>11316.522271961328</v>
      </c>
      <c r="I22" s="68">
        <f t="shared" si="8"/>
        <v>11260.223681567753</v>
      </c>
      <c r="J22" s="68">
        <f t="shared" si="8"/>
        <v>11287.947942012992</v>
      </c>
      <c r="K22" s="68">
        <f t="shared" si="8"/>
        <v>11315.768640131246</v>
      </c>
      <c r="L22" s="68">
        <f t="shared" si="8"/>
        <v>11207.694431213222</v>
      </c>
      <c r="M22" s="68">
        <f t="shared" si="8"/>
        <v>11331</v>
      </c>
    </row>
    <row r="23" spans="1:7" ht="13.5">
      <c r="A23" s="23"/>
      <c r="B23" s="23"/>
      <c r="C23" s="23"/>
      <c r="D23" s="23"/>
      <c r="E23" s="23"/>
      <c r="F23" s="23"/>
      <c r="G23" s="23"/>
    </row>
    <row r="24" spans="1:9" ht="14.25" thickBot="1">
      <c r="A24" s="3" t="s">
        <v>0</v>
      </c>
      <c r="B24" s="4"/>
      <c r="G24" s="1" t="s">
        <v>69</v>
      </c>
      <c r="H24" s="1" t="s">
        <v>70</v>
      </c>
      <c r="I24" s="1"/>
    </row>
    <row r="25" spans="1:10" ht="13.5">
      <c r="A25" s="17">
        <v>1.1</v>
      </c>
      <c r="B25" s="11">
        <v>3</v>
      </c>
      <c r="F25" s="9" t="s">
        <v>71</v>
      </c>
      <c r="G25" s="84">
        <v>42</v>
      </c>
      <c r="H25" s="85" t="s">
        <v>72</v>
      </c>
      <c r="I25" s="84">
        <v>1</v>
      </c>
      <c r="J25" s="86" t="s">
        <v>73</v>
      </c>
    </row>
    <row r="26" spans="1:10" ht="13.5">
      <c r="A26" s="12">
        <v>1.18</v>
      </c>
      <c r="B26" s="18">
        <v>1</v>
      </c>
      <c r="F26" s="15"/>
      <c r="G26" s="56">
        <v>36</v>
      </c>
      <c r="H26" s="82" t="s">
        <v>72</v>
      </c>
      <c r="I26" s="56">
        <v>2</v>
      </c>
      <c r="J26" s="83" t="s">
        <v>73</v>
      </c>
    </row>
    <row r="27" spans="1:10" ht="13.5">
      <c r="A27" s="21">
        <v>1.2</v>
      </c>
      <c r="B27" s="22">
        <v>13</v>
      </c>
      <c r="C27" t="s">
        <v>82</v>
      </c>
      <c r="F27" s="15"/>
      <c r="G27" s="56">
        <v>32</v>
      </c>
      <c r="H27" s="82" t="s">
        <v>72</v>
      </c>
      <c r="I27" s="56">
        <v>1</v>
      </c>
      <c r="J27" s="83" t="s">
        <v>73</v>
      </c>
    </row>
    <row r="28" spans="1:10" ht="13.5">
      <c r="A28" s="12">
        <v>1.25</v>
      </c>
      <c r="B28" s="18">
        <v>1</v>
      </c>
      <c r="F28" s="15"/>
      <c r="G28" s="56">
        <v>30</v>
      </c>
      <c r="H28" s="82" t="s">
        <v>72</v>
      </c>
      <c r="I28" s="56">
        <v>1</v>
      </c>
      <c r="J28" s="83" t="s">
        <v>73</v>
      </c>
    </row>
    <row r="29" spans="1:10" ht="13.5">
      <c r="A29" s="12">
        <v>1.26</v>
      </c>
      <c r="B29" s="18">
        <v>2</v>
      </c>
      <c r="F29" s="15"/>
      <c r="G29" s="56" t="s">
        <v>74</v>
      </c>
      <c r="H29" s="82" t="s">
        <v>72</v>
      </c>
      <c r="I29" s="56" t="s">
        <v>75</v>
      </c>
      <c r="J29" s="83" t="s">
        <v>73</v>
      </c>
    </row>
    <row r="30" spans="1:10" ht="14.25" thickBot="1">
      <c r="A30" s="12">
        <v>1.3</v>
      </c>
      <c r="B30" s="18">
        <v>1</v>
      </c>
      <c r="F30" s="40"/>
      <c r="G30" s="79">
        <v>20</v>
      </c>
      <c r="H30" s="80" t="s">
        <v>76</v>
      </c>
      <c r="I30" s="79" t="s">
        <v>77</v>
      </c>
      <c r="J30" s="81" t="s">
        <v>73</v>
      </c>
    </row>
    <row r="31" spans="1:10" ht="14.25" thickBot="1">
      <c r="A31" s="12">
        <v>1.31</v>
      </c>
      <c r="B31" s="18">
        <v>1</v>
      </c>
      <c r="F31" s="44" t="s">
        <v>78</v>
      </c>
      <c r="G31" s="87">
        <v>10</v>
      </c>
      <c r="H31" s="88" t="s">
        <v>76</v>
      </c>
      <c r="I31" s="87"/>
      <c r="J31" s="89" t="s">
        <v>73</v>
      </c>
    </row>
    <row r="32" spans="1:10" ht="14.25" thickBot="1">
      <c r="A32" s="19">
        <v>1.5</v>
      </c>
      <c r="B32" s="20">
        <v>1</v>
      </c>
      <c r="F32" s="74" t="s">
        <v>79</v>
      </c>
      <c r="G32" s="23"/>
      <c r="H32" s="23"/>
      <c r="I32" s="23"/>
      <c r="J32" s="75"/>
    </row>
    <row r="33" spans="6:10" ht="13.5">
      <c r="F33" s="74" t="s">
        <v>80</v>
      </c>
      <c r="G33" s="23"/>
      <c r="H33" s="23"/>
      <c r="I33" s="23"/>
      <c r="J33" s="75"/>
    </row>
    <row r="34" spans="6:10" ht="14.25" thickBot="1">
      <c r="F34" s="76" t="s">
        <v>81</v>
      </c>
      <c r="G34" s="77"/>
      <c r="H34" s="77"/>
      <c r="I34" s="77"/>
      <c r="J34" s="78"/>
    </row>
  </sheetData>
  <printOptions/>
  <pageMargins left="0.73" right="0.75" top="1.220472440944882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G69" sqref="G69"/>
    </sheetView>
  </sheetViews>
  <sheetFormatPr defaultColWidth="9.00390625" defaultRowHeight="13.5"/>
  <cols>
    <col min="1" max="1" width="12.875" style="0" customWidth="1"/>
    <col min="2" max="2" width="20.75390625" style="0" customWidth="1"/>
    <col min="3" max="5" width="11.00390625" style="0" customWidth="1"/>
    <col min="6" max="9" width="10.875" style="0" customWidth="1"/>
    <col min="10" max="10" width="9.375" style="0" customWidth="1"/>
    <col min="11" max="11" width="9.75390625" style="0" customWidth="1"/>
  </cols>
  <sheetData>
    <row r="1" spans="1:5" ht="18" thickBot="1">
      <c r="A1" s="27" t="s">
        <v>21</v>
      </c>
      <c r="B1" s="28"/>
      <c r="C1" s="28"/>
      <c r="D1" s="28"/>
      <c r="E1" s="28"/>
    </row>
    <row r="2" spans="1:11" ht="18" thickBot="1">
      <c r="A2" s="29"/>
      <c r="B2" s="30"/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2" t="s">
        <v>28</v>
      </c>
      <c r="J2" s="32" t="s">
        <v>57</v>
      </c>
      <c r="K2" s="32" t="s">
        <v>58</v>
      </c>
    </row>
    <row r="3" spans="1:11" ht="13.5">
      <c r="A3" s="9" t="s">
        <v>29</v>
      </c>
      <c r="B3" s="33" t="s">
        <v>30</v>
      </c>
      <c r="C3" s="33"/>
      <c r="D3" s="33"/>
      <c r="E3" s="33"/>
      <c r="F3" s="33"/>
      <c r="G3" s="33"/>
      <c r="H3" s="33"/>
      <c r="I3" s="34"/>
      <c r="J3" s="34"/>
      <c r="K3" s="34"/>
    </row>
    <row r="4" spans="1:11" ht="13.5">
      <c r="A4" s="15" t="s">
        <v>31</v>
      </c>
      <c r="B4" s="6" t="s">
        <v>32</v>
      </c>
      <c r="C4" s="6"/>
      <c r="D4" s="6"/>
      <c r="E4" s="6"/>
      <c r="F4" s="6">
        <v>442</v>
      </c>
      <c r="G4" s="6">
        <v>444</v>
      </c>
      <c r="H4" s="6"/>
      <c r="I4" s="13"/>
      <c r="J4" s="13">
        <v>487</v>
      </c>
      <c r="K4" s="13"/>
    </row>
    <row r="5" spans="1:11" ht="13.5">
      <c r="A5" s="15"/>
      <c r="B5" s="6" t="s">
        <v>33</v>
      </c>
      <c r="C5" s="6"/>
      <c r="D5" s="6"/>
      <c r="E5" s="6"/>
      <c r="F5" s="6">
        <v>76</v>
      </c>
      <c r="G5" s="6">
        <v>72</v>
      </c>
      <c r="H5" s="6"/>
      <c r="I5" s="13"/>
      <c r="J5" s="13">
        <v>81</v>
      </c>
      <c r="K5" s="13"/>
    </row>
    <row r="6" spans="1:11" ht="14.25" thickBot="1">
      <c r="A6" s="24"/>
      <c r="B6" s="25" t="s">
        <v>34</v>
      </c>
      <c r="C6" s="25"/>
      <c r="D6" s="25"/>
      <c r="E6" s="25"/>
      <c r="F6" s="25">
        <v>69</v>
      </c>
      <c r="G6" s="25">
        <v>69</v>
      </c>
      <c r="H6" s="25"/>
      <c r="I6" s="35"/>
      <c r="J6" s="35">
        <v>63</v>
      </c>
      <c r="K6" s="35"/>
    </row>
    <row r="7" spans="1:11" ht="14.25" thickBot="1">
      <c r="A7" s="36"/>
      <c r="B7" s="37" t="s">
        <v>35</v>
      </c>
      <c r="C7" s="37"/>
      <c r="D7" s="37"/>
      <c r="E7" s="37"/>
      <c r="F7" s="37">
        <f>SUM(F4:F6)</f>
        <v>587</v>
      </c>
      <c r="G7" s="37">
        <v>585</v>
      </c>
      <c r="H7" s="37"/>
      <c r="I7" s="38"/>
      <c r="J7" s="38">
        <v>631</v>
      </c>
      <c r="K7" s="38"/>
    </row>
    <row r="8" spans="1:11" ht="13.5">
      <c r="A8" s="9"/>
      <c r="B8" s="33" t="s">
        <v>36</v>
      </c>
      <c r="C8" s="33"/>
      <c r="D8" s="33"/>
      <c r="E8" s="33"/>
      <c r="F8" s="33">
        <v>4</v>
      </c>
      <c r="G8" s="33">
        <v>2</v>
      </c>
      <c r="H8" s="33"/>
      <c r="I8" s="34"/>
      <c r="J8" s="34">
        <v>2</v>
      </c>
      <c r="K8" s="34"/>
    </row>
    <row r="9" spans="1:11" ht="13.5">
      <c r="A9" s="15"/>
      <c r="B9" s="6" t="s">
        <v>37</v>
      </c>
      <c r="C9" s="6"/>
      <c r="D9" s="6"/>
      <c r="E9" s="6"/>
      <c r="F9" s="6">
        <v>3</v>
      </c>
      <c r="G9" s="6">
        <v>4</v>
      </c>
      <c r="H9" s="6"/>
      <c r="I9" s="13"/>
      <c r="J9" s="13">
        <v>12</v>
      </c>
      <c r="K9" s="13"/>
    </row>
    <row r="10" spans="1:11" ht="13.5">
      <c r="A10" s="15"/>
      <c r="B10" s="6" t="s">
        <v>38</v>
      </c>
      <c r="C10" s="6"/>
      <c r="D10" s="6"/>
      <c r="E10" s="6"/>
      <c r="F10" s="6">
        <v>0</v>
      </c>
      <c r="G10" s="6">
        <v>0</v>
      </c>
      <c r="H10" s="6"/>
      <c r="I10" s="13"/>
      <c r="J10" s="13">
        <v>0</v>
      </c>
      <c r="K10" s="13"/>
    </row>
    <row r="11" spans="1:11" ht="13.5">
      <c r="A11" s="15"/>
      <c r="B11" s="6" t="s">
        <v>39</v>
      </c>
      <c r="C11" s="6"/>
      <c r="D11" s="6"/>
      <c r="E11" s="6"/>
      <c r="F11" s="6">
        <v>0</v>
      </c>
      <c r="G11" s="6">
        <v>0</v>
      </c>
      <c r="H11" s="6"/>
      <c r="I11" s="13"/>
      <c r="J11" s="13">
        <v>0</v>
      </c>
      <c r="K11" s="13"/>
    </row>
    <row r="12" spans="1:11" ht="13.5">
      <c r="A12" s="15"/>
      <c r="B12" s="6" t="s">
        <v>40</v>
      </c>
      <c r="C12" s="6"/>
      <c r="D12" s="6"/>
      <c r="E12" s="6"/>
      <c r="F12" s="6">
        <v>0</v>
      </c>
      <c r="G12" s="6">
        <v>0</v>
      </c>
      <c r="H12" s="6"/>
      <c r="I12" s="13"/>
      <c r="J12" s="13">
        <v>0</v>
      </c>
      <c r="K12" s="13"/>
    </row>
    <row r="13" spans="1:11" ht="13.5">
      <c r="A13" s="15"/>
      <c r="B13" s="6" t="s">
        <v>41</v>
      </c>
      <c r="C13" s="6"/>
      <c r="D13" s="6"/>
      <c r="E13" s="6"/>
      <c r="F13" s="6">
        <v>39</v>
      </c>
      <c r="G13" s="6">
        <v>58</v>
      </c>
      <c r="H13" s="6"/>
      <c r="I13" s="13"/>
      <c r="J13" s="13">
        <v>54</v>
      </c>
      <c r="K13" s="13"/>
    </row>
    <row r="14" spans="1:11" ht="13.5">
      <c r="A14" s="15"/>
      <c r="B14" s="6" t="s">
        <v>42</v>
      </c>
      <c r="C14" s="6"/>
      <c r="D14" s="6"/>
      <c r="E14" s="6"/>
      <c r="F14" s="6">
        <v>0</v>
      </c>
      <c r="G14" s="6">
        <v>0</v>
      </c>
      <c r="H14" s="6"/>
      <c r="I14" s="13"/>
      <c r="J14" s="13">
        <v>4</v>
      </c>
      <c r="K14" s="13"/>
    </row>
    <row r="15" spans="1:11" ht="13.5">
      <c r="A15" s="15"/>
      <c r="B15" s="6" t="s">
        <v>43</v>
      </c>
      <c r="C15" s="6"/>
      <c r="D15" s="6"/>
      <c r="E15" s="6"/>
      <c r="F15" s="6">
        <v>199</v>
      </c>
      <c r="G15" s="6">
        <v>246</v>
      </c>
      <c r="H15" s="6"/>
      <c r="I15" s="13"/>
      <c r="J15" s="13">
        <v>249</v>
      </c>
      <c r="K15" s="13"/>
    </row>
    <row r="16" spans="1:11" ht="13.5">
      <c r="A16" s="15"/>
      <c r="B16" s="6" t="s">
        <v>44</v>
      </c>
      <c r="C16" s="6"/>
      <c r="D16" s="6"/>
      <c r="E16" s="6"/>
      <c r="F16" s="6">
        <v>2</v>
      </c>
      <c r="G16" s="6">
        <v>2</v>
      </c>
      <c r="H16" s="6"/>
      <c r="I16" s="13"/>
      <c r="J16" s="13">
        <v>0</v>
      </c>
      <c r="K16" s="13"/>
    </row>
    <row r="17" spans="1:11" ht="13.5">
      <c r="A17" s="15"/>
      <c r="B17" s="6" t="s">
        <v>45</v>
      </c>
      <c r="C17" s="6"/>
      <c r="D17" s="6"/>
      <c r="E17" s="6"/>
      <c r="F17" s="6">
        <v>0</v>
      </c>
      <c r="G17" s="6">
        <v>0</v>
      </c>
      <c r="H17" s="6"/>
      <c r="I17" s="13"/>
      <c r="J17" s="13">
        <v>0</v>
      </c>
      <c r="K17" s="13"/>
    </row>
    <row r="18" spans="1:11" ht="13.5">
      <c r="A18" s="15"/>
      <c r="B18" s="6" t="s">
        <v>46</v>
      </c>
      <c r="C18" s="6"/>
      <c r="D18" s="6"/>
      <c r="E18" s="6"/>
      <c r="F18" s="6">
        <v>0</v>
      </c>
      <c r="G18" s="6">
        <v>0</v>
      </c>
      <c r="H18" s="6"/>
      <c r="I18" s="13"/>
      <c r="J18" s="13">
        <v>0</v>
      </c>
      <c r="K18" s="13"/>
    </row>
    <row r="19" spans="1:11" ht="13.5">
      <c r="A19" s="15"/>
      <c r="B19" s="6" t="s">
        <v>47</v>
      </c>
      <c r="C19" s="6"/>
      <c r="D19" s="6"/>
      <c r="E19" s="6"/>
      <c r="F19" s="6">
        <v>0</v>
      </c>
      <c r="G19" s="6">
        <v>0</v>
      </c>
      <c r="H19" s="6"/>
      <c r="I19" s="13"/>
      <c r="J19" s="13">
        <v>0</v>
      </c>
      <c r="K19" s="13"/>
    </row>
    <row r="20" spans="1:11" ht="27">
      <c r="A20" s="15"/>
      <c r="B20" s="39" t="s">
        <v>48</v>
      </c>
      <c r="C20" s="39"/>
      <c r="D20" s="39"/>
      <c r="E20" s="39"/>
      <c r="F20" s="6">
        <v>0</v>
      </c>
      <c r="G20" s="6">
        <v>7</v>
      </c>
      <c r="H20" s="6"/>
      <c r="I20" s="13"/>
      <c r="J20" s="13">
        <v>0</v>
      </c>
      <c r="K20" s="13"/>
    </row>
    <row r="21" spans="1:11" ht="27">
      <c r="A21" s="15"/>
      <c r="B21" s="39" t="s">
        <v>49</v>
      </c>
      <c r="C21" s="39"/>
      <c r="D21" s="39"/>
      <c r="E21" s="39"/>
      <c r="F21" s="6">
        <v>0</v>
      </c>
      <c r="G21" s="6">
        <v>0</v>
      </c>
      <c r="H21" s="6"/>
      <c r="I21" s="13"/>
      <c r="J21" s="13">
        <v>0</v>
      </c>
      <c r="K21" s="13"/>
    </row>
    <row r="22" spans="1:11" ht="14.25" thickBot="1">
      <c r="A22" s="24"/>
      <c r="B22" s="25" t="s">
        <v>35</v>
      </c>
      <c r="C22" s="25"/>
      <c r="D22" s="25"/>
      <c r="E22" s="25"/>
      <c r="F22" s="25">
        <f>SUM(F8:F21)</f>
        <v>247</v>
      </c>
      <c r="G22" s="25">
        <v>319</v>
      </c>
      <c r="H22" s="25"/>
      <c r="I22" s="35"/>
      <c r="J22" s="35">
        <v>321</v>
      </c>
      <c r="K22" s="35"/>
    </row>
    <row r="23" spans="2:11" ht="13.5">
      <c r="B23" s="33" t="s">
        <v>50</v>
      </c>
      <c r="C23" s="33"/>
      <c r="D23" s="33"/>
      <c r="E23" s="33"/>
      <c r="F23" s="33">
        <v>51</v>
      </c>
      <c r="G23" s="33">
        <v>61</v>
      </c>
      <c r="H23" s="33"/>
      <c r="I23" s="34"/>
      <c r="J23" s="34">
        <v>65</v>
      </c>
      <c r="K23" s="34"/>
    </row>
    <row r="24" spans="1:11" ht="27">
      <c r="A24" s="15"/>
      <c r="B24" s="39" t="s">
        <v>51</v>
      </c>
      <c r="C24" s="39"/>
      <c r="D24" s="39"/>
      <c r="E24" s="39"/>
      <c r="F24" s="6">
        <v>2</v>
      </c>
      <c r="G24" s="6">
        <v>2</v>
      </c>
      <c r="H24" s="6"/>
      <c r="I24" s="13"/>
      <c r="J24" s="13">
        <v>0</v>
      </c>
      <c r="K24" s="13"/>
    </row>
    <row r="25" spans="1:11" ht="27.75" thickBot="1">
      <c r="A25" s="40"/>
      <c r="B25" s="41" t="s">
        <v>52</v>
      </c>
      <c r="C25" s="41"/>
      <c r="D25" s="41"/>
      <c r="E25" s="41"/>
      <c r="F25" s="42">
        <v>3</v>
      </c>
      <c r="G25" s="42">
        <v>3</v>
      </c>
      <c r="H25" s="42"/>
      <c r="I25" s="43"/>
      <c r="J25" s="43">
        <v>4</v>
      </c>
      <c r="K25" s="43"/>
    </row>
    <row r="26" spans="1:11" ht="14.25" thickBot="1">
      <c r="A26" s="44"/>
      <c r="B26" s="45" t="s">
        <v>53</v>
      </c>
      <c r="C26" s="45"/>
      <c r="D26" s="45"/>
      <c r="E26" s="45"/>
      <c r="F26" s="31">
        <f>F23+F22+F7</f>
        <v>885</v>
      </c>
      <c r="G26" s="31">
        <v>965</v>
      </c>
      <c r="H26" s="31"/>
      <c r="I26" s="32"/>
      <c r="J26" s="32">
        <v>1017</v>
      </c>
      <c r="K26" s="32"/>
    </row>
    <row r="27" spans="1:11" ht="13.5">
      <c r="A27" s="9" t="s">
        <v>54</v>
      </c>
      <c r="B27" s="33"/>
      <c r="C27" s="33"/>
      <c r="D27" s="33"/>
      <c r="E27" s="33"/>
      <c r="F27" s="33"/>
      <c r="G27" s="33"/>
      <c r="H27" s="33"/>
      <c r="I27" s="34"/>
      <c r="J27" s="34"/>
      <c r="K27" s="34"/>
    </row>
    <row r="28" spans="1:11" ht="13.5">
      <c r="A28" s="15" t="s">
        <v>31</v>
      </c>
      <c r="B28" s="6" t="s">
        <v>32</v>
      </c>
      <c r="C28" s="6"/>
      <c r="D28" s="6"/>
      <c r="E28" s="6"/>
      <c r="F28" s="6">
        <v>253</v>
      </c>
      <c r="G28" s="6">
        <v>270</v>
      </c>
      <c r="H28" s="6"/>
      <c r="I28" s="13"/>
      <c r="J28" s="13">
        <v>249</v>
      </c>
      <c r="K28" s="13"/>
    </row>
    <row r="29" spans="1:11" ht="13.5">
      <c r="A29" s="15"/>
      <c r="B29" s="6" t="s">
        <v>33</v>
      </c>
      <c r="C29" s="6"/>
      <c r="D29" s="6"/>
      <c r="E29" s="6"/>
      <c r="F29" s="6">
        <v>34</v>
      </c>
      <c r="G29" s="6">
        <v>25</v>
      </c>
      <c r="H29" s="6"/>
      <c r="I29" s="13"/>
      <c r="J29" s="13">
        <v>27</v>
      </c>
      <c r="K29" s="13"/>
    </row>
    <row r="30" spans="1:11" ht="13.5">
      <c r="A30" s="15"/>
      <c r="B30" s="6" t="s">
        <v>34</v>
      </c>
      <c r="C30" s="6"/>
      <c r="D30" s="6"/>
      <c r="E30" s="6"/>
      <c r="F30" s="6">
        <v>30</v>
      </c>
      <c r="G30" s="6">
        <v>28</v>
      </c>
      <c r="H30" s="6"/>
      <c r="I30" s="13"/>
      <c r="J30" s="13">
        <v>26</v>
      </c>
      <c r="K30" s="13"/>
    </row>
    <row r="31" spans="1:11" ht="14.25" thickBot="1">
      <c r="A31" s="24"/>
      <c r="B31" s="25" t="s">
        <v>35</v>
      </c>
      <c r="C31" s="25"/>
      <c r="D31" s="25"/>
      <c r="E31" s="25"/>
      <c r="F31" s="25">
        <f>SUM(F28:F30)</f>
        <v>317</v>
      </c>
      <c r="G31" s="25">
        <v>323</v>
      </c>
      <c r="H31" s="25"/>
      <c r="I31" s="35"/>
      <c r="J31" s="35">
        <v>302</v>
      </c>
      <c r="K31" s="35"/>
    </row>
    <row r="32" spans="1:11" ht="13.5">
      <c r="A32" s="9"/>
      <c r="B32" s="33" t="s">
        <v>36</v>
      </c>
      <c r="C32" s="33"/>
      <c r="D32" s="33"/>
      <c r="E32" s="33"/>
      <c r="F32" s="33">
        <v>3</v>
      </c>
      <c r="G32" s="33">
        <v>1</v>
      </c>
      <c r="H32" s="33"/>
      <c r="I32" s="34"/>
      <c r="J32" s="34">
        <v>2</v>
      </c>
      <c r="K32" s="34"/>
    </row>
    <row r="33" spans="1:11" ht="13.5">
      <c r="A33" s="15"/>
      <c r="B33" s="6" t="s">
        <v>37</v>
      </c>
      <c r="C33" s="6"/>
      <c r="D33" s="6"/>
      <c r="E33" s="6"/>
      <c r="F33" s="6">
        <v>0</v>
      </c>
      <c r="G33" s="6">
        <v>2</v>
      </c>
      <c r="H33" s="6"/>
      <c r="I33" s="13"/>
      <c r="J33" s="13">
        <v>6</v>
      </c>
      <c r="K33" s="13"/>
    </row>
    <row r="34" spans="1:11" ht="13.5">
      <c r="A34" s="15"/>
      <c r="B34" s="6" t="s">
        <v>38</v>
      </c>
      <c r="C34" s="6"/>
      <c r="D34" s="6"/>
      <c r="E34" s="6"/>
      <c r="F34" s="6">
        <v>0</v>
      </c>
      <c r="G34" s="6">
        <v>0</v>
      </c>
      <c r="H34" s="6"/>
      <c r="I34" s="13"/>
      <c r="J34" s="13">
        <v>0</v>
      </c>
      <c r="K34" s="13"/>
    </row>
    <row r="35" spans="1:11" ht="13.5">
      <c r="A35" s="15"/>
      <c r="B35" s="6" t="s">
        <v>39</v>
      </c>
      <c r="C35" s="6"/>
      <c r="D35" s="6"/>
      <c r="E35" s="6"/>
      <c r="F35" s="6">
        <v>0</v>
      </c>
      <c r="G35" s="6">
        <v>0</v>
      </c>
      <c r="H35" s="6"/>
      <c r="I35" s="13"/>
      <c r="J35" s="13">
        <v>0</v>
      </c>
      <c r="K35" s="13"/>
    </row>
    <row r="36" spans="1:11" ht="13.5">
      <c r="A36" s="15"/>
      <c r="B36" s="6" t="s">
        <v>40</v>
      </c>
      <c r="C36" s="6"/>
      <c r="D36" s="6"/>
      <c r="E36" s="6"/>
      <c r="F36" s="6">
        <v>0</v>
      </c>
      <c r="G36" s="6">
        <v>0</v>
      </c>
      <c r="H36" s="6"/>
      <c r="I36" s="13"/>
      <c r="J36" s="13">
        <v>0</v>
      </c>
      <c r="K36" s="13"/>
    </row>
    <row r="37" spans="1:11" ht="13.5">
      <c r="A37" s="15"/>
      <c r="B37" s="6" t="s">
        <v>41</v>
      </c>
      <c r="C37" s="6"/>
      <c r="D37" s="6"/>
      <c r="E37" s="6"/>
      <c r="F37" s="6">
        <v>22</v>
      </c>
      <c r="G37" s="6">
        <v>26</v>
      </c>
      <c r="H37" s="6"/>
      <c r="I37" s="13"/>
      <c r="J37" s="13">
        <v>26</v>
      </c>
      <c r="K37" s="13"/>
    </row>
    <row r="38" spans="1:11" ht="13.5">
      <c r="A38" s="15"/>
      <c r="B38" s="6" t="s">
        <v>42</v>
      </c>
      <c r="C38" s="6"/>
      <c r="D38" s="6"/>
      <c r="E38" s="6"/>
      <c r="F38" s="6">
        <v>0</v>
      </c>
      <c r="G38" s="6">
        <v>0</v>
      </c>
      <c r="H38" s="6"/>
      <c r="I38" s="13"/>
      <c r="J38" s="13">
        <v>1</v>
      </c>
      <c r="K38" s="13"/>
    </row>
    <row r="39" spans="1:11" ht="13.5">
      <c r="A39" s="15"/>
      <c r="B39" s="6" t="s">
        <v>43</v>
      </c>
      <c r="C39" s="6"/>
      <c r="D39" s="6"/>
      <c r="E39" s="6"/>
      <c r="F39" s="6">
        <v>119</v>
      </c>
      <c r="G39" s="6">
        <v>105</v>
      </c>
      <c r="H39" s="6"/>
      <c r="I39" s="13"/>
      <c r="J39" s="13">
        <v>138</v>
      </c>
      <c r="K39" s="13"/>
    </row>
    <row r="40" spans="1:11" ht="13.5">
      <c r="A40" s="15"/>
      <c r="B40" s="6" t="s">
        <v>44</v>
      </c>
      <c r="C40" s="6"/>
      <c r="D40" s="6"/>
      <c r="E40" s="6"/>
      <c r="F40" s="6">
        <v>0</v>
      </c>
      <c r="G40" s="6">
        <v>0</v>
      </c>
      <c r="H40" s="6"/>
      <c r="I40" s="13"/>
      <c r="J40" s="13">
        <v>0</v>
      </c>
      <c r="K40" s="13"/>
    </row>
    <row r="41" spans="1:11" ht="13.5">
      <c r="A41" s="15"/>
      <c r="B41" s="6" t="s">
        <v>45</v>
      </c>
      <c r="C41" s="6"/>
      <c r="D41" s="6"/>
      <c r="E41" s="6"/>
      <c r="F41" s="6">
        <v>0</v>
      </c>
      <c r="G41" s="6">
        <v>0</v>
      </c>
      <c r="H41" s="6"/>
      <c r="I41" s="13"/>
      <c r="J41" s="13">
        <v>0</v>
      </c>
      <c r="K41" s="13"/>
    </row>
    <row r="42" spans="1:11" ht="13.5">
      <c r="A42" s="15"/>
      <c r="B42" s="6" t="s">
        <v>46</v>
      </c>
      <c r="C42" s="6"/>
      <c r="D42" s="6"/>
      <c r="E42" s="6"/>
      <c r="F42" s="6">
        <v>0</v>
      </c>
      <c r="G42" s="6">
        <v>0</v>
      </c>
      <c r="H42" s="6"/>
      <c r="I42" s="13"/>
      <c r="J42" s="13">
        <v>0</v>
      </c>
      <c r="K42" s="13"/>
    </row>
    <row r="43" spans="1:11" ht="13.5">
      <c r="A43" s="15"/>
      <c r="B43" s="6" t="s">
        <v>47</v>
      </c>
      <c r="C43" s="6"/>
      <c r="D43" s="6"/>
      <c r="E43" s="6"/>
      <c r="F43" s="6">
        <v>0</v>
      </c>
      <c r="G43" s="6">
        <v>0</v>
      </c>
      <c r="H43" s="6"/>
      <c r="I43" s="13"/>
      <c r="J43" s="13">
        <v>0</v>
      </c>
      <c r="K43" s="13"/>
    </row>
    <row r="44" spans="1:11" ht="27">
      <c r="A44" s="15"/>
      <c r="B44" s="39" t="s">
        <v>48</v>
      </c>
      <c r="C44" s="39"/>
      <c r="D44" s="39"/>
      <c r="E44" s="39"/>
      <c r="F44" s="6">
        <v>2</v>
      </c>
      <c r="G44" s="6">
        <v>2</v>
      </c>
      <c r="H44" s="6"/>
      <c r="I44" s="13"/>
      <c r="J44" s="13">
        <v>0</v>
      </c>
      <c r="K44" s="13"/>
    </row>
    <row r="45" spans="1:11" ht="27">
      <c r="A45" s="15"/>
      <c r="B45" s="39" t="s">
        <v>49</v>
      </c>
      <c r="C45" s="39"/>
      <c r="D45" s="39"/>
      <c r="E45" s="39"/>
      <c r="F45" s="6">
        <v>0</v>
      </c>
      <c r="G45" s="6">
        <v>0</v>
      </c>
      <c r="H45" s="6"/>
      <c r="I45" s="13"/>
      <c r="J45" s="13">
        <v>0</v>
      </c>
      <c r="K45" s="13"/>
    </row>
    <row r="46" spans="1:11" ht="14.25" thickBot="1">
      <c r="A46" s="24"/>
      <c r="B46" s="25" t="s">
        <v>35</v>
      </c>
      <c r="C46" s="25"/>
      <c r="D46" s="25"/>
      <c r="E46" s="25"/>
      <c r="F46" s="25">
        <f>SUM(F32:F45)</f>
        <v>146</v>
      </c>
      <c r="G46" s="25">
        <v>136</v>
      </c>
      <c r="H46" s="25"/>
      <c r="I46" s="35"/>
      <c r="J46" s="35">
        <v>173</v>
      </c>
      <c r="K46" s="35"/>
    </row>
    <row r="47" spans="1:11" ht="14.25" thickBot="1">
      <c r="A47" s="46"/>
      <c r="B47" s="47" t="s">
        <v>55</v>
      </c>
      <c r="C47" s="37"/>
      <c r="D47" s="37"/>
      <c r="E47" s="37"/>
      <c r="F47" s="37">
        <f>F31+F46</f>
        <v>463</v>
      </c>
      <c r="G47" s="37">
        <v>459</v>
      </c>
      <c r="H47" s="37"/>
      <c r="I47" s="38"/>
      <c r="J47" s="38">
        <v>475</v>
      </c>
      <c r="K47" s="38"/>
    </row>
    <row r="48" spans="1:11" ht="13.5">
      <c r="A48" s="48"/>
      <c r="B48" s="49" t="s">
        <v>50</v>
      </c>
      <c r="C48" s="33"/>
      <c r="D48" s="33"/>
      <c r="E48" s="33"/>
      <c r="F48" s="33">
        <v>23</v>
      </c>
      <c r="G48" s="33">
        <v>30</v>
      </c>
      <c r="H48" s="33"/>
      <c r="I48" s="34"/>
      <c r="J48" s="34">
        <v>54</v>
      </c>
      <c r="K48" s="34"/>
    </row>
    <row r="49" spans="1:11" ht="27">
      <c r="A49" s="15"/>
      <c r="B49" s="39" t="s">
        <v>51</v>
      </c>
      <c r="C49" s="39"/>
      <c r="D49" s="39"/>
      <c r="E49" s="39"/>
      <c r="F49" s="6">
        <v>3</v>
      </c>
      <c r="G49" s="6">
        <v>0</v>
      </c>
      <c r="H49" s="6"/>
      <c r="I49" s="13"/>
      <c r="J49" s="13">
        <v>0</v>
      </c>
      <c r="K49" s="13"/>
    </row>
    <row r="50" spans="1:11" ht="27.75" thickBot="1">
      <c r="A50" s="40"/>
      <c r="B50" s="41" t="s">
        <v>52</v>
      </c>
      <c r="C50" s="41"/>
      <c r="D50" s="41"/>
      <c r="E50" s="41"/>
      <c r="F50" s="42">
        <v>2</v>
      </c>
      <c r="G50" s="42">
        <v>2</v>
      </c>
      <c r="H50" s="42"/>
      <c r="I50" s="43"/>
      <c r="J50" s="43">
        <v>1</v>
      </c>
      <c r="K50" s="43"/>
    </row>
    <row r="51" spans="1:11" ht="14.25" thickBot="1">
      <c r="A51" s="50"/>
      <c r="B51" s="51" t="s">
        <v>53</v>
      </c>
      <c r="C51" s="51"/>
      <c r="D51" s="51"/>
      <c r="E51" s="51"/>
      <c r="F51" s="52">
        <f>F31+F46+F48</f>
        <v>486</v>
      </c>
      <c r="G51" s="52">
        <v>489</v>
      </c>
      <c r="H51" s="52"/>
      <c r="I51" s="53"/>
      <c r="J51" s="53">
        <v>529</v>
      </c>
      <c r="K51" s="53"/>
    </row>
    <row r="52" spans="1:11" ht="14.25" thickBot="1">
      <c r="A52" s="44" t="s">
        <v>56</v>
      </c>
      <c r="B52" s="31"/>
      <c r="C52" s="31"/>
      <c r="D52" s="31"/>
      <c r="E52" s="31"/>
      <c r="F52" s="31">
        <f>F51+F26</f>
        <v>1371</v>
      </c>
      <c r="G52" s="31">
        <v>1454</v>
      </c>
      <c r="H52" s="31"/>
      <c r="I52" s="32"/>
      <c r="J52" s="32">
        <v>1546</v>
      </c>
      <c r="K52" s="32"/>
    </row>
    <row r="55" ht="14.25" thickBot="1"/>
    <row r="56" spans="2:5" ht="13.5">
      <c r="B56" s="9" t="s">
        <v>61</v>
      </c>
      <c r="C56" s="33" t="s">
        <v>25</v>
      </c>
      <c r="D56" s="33" t="s">
        <v>26</v>
      </c>
      <c r="E56" s="34" t="s">
        <v>57</v>
      </c>
    </row>
    <row r="57" spans="2:5" ht="13.5">
      <c r="B57" s="15" t="s">
        <v>62</v>
      </c>
      <c r="C57" s="6">
        <v>442</v>
      </c>
      <c r="D57" s="6">
        <v>444</v>
      </c>
      <c r="E57" s="13">
        <v>487</v>
      </c>
    </row>
    <row r="58" spans="2:5" ht="13.5">
      <c r="B58" s="15" t="s">
        <v>59</v>
      </c>
      <c r="C58" s="6">
        <v>253</v>
      </c>
      <c r="D58" s="6">
        <v>270</v>
      </c>
      <c r="E58" s="13">
        <v>249</v>
      </c>
    </row>
    <row r="59" spans="2:5" ht="14.25" thickBot="1">
      <c r="B59" s="24" t="s">
        <v>60</v>
      </c>
      <c r="C59" s="25">
        <f>C57+C58</f>
        <v>695</v>
      </c>
      <c r="D59" s="25">
        <f>D57+D58</f>
        <v>714</v>
      </c>
      <c r="E59" s="35">
        <f>E57+E58</f>
        <v>736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森義彦</dc:creator>
  <cp:keywords/>
  <dc:description/>
  <cp:lastModifiedBy>Ｍ</cp:lastModifiedBy>
  <cp:lastPrinted>2006-02-27T02:28:22Z</cp:lastPrinted>
  <dcterms:created xsi:type="dcterms:W3CDTF">2000-08-24T07:48:29Z</dcterms:created>
  <dcterms:modified xsi:type="dcterms:W3CDTF">2006-03-18T04:58:59Z</dcterms:modified>
  <cp:category/>
  <cp:version/>
  <cp:contentType/>
  <cp:contentStatus/>
</cp:coreProperties>
</file>